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4" yWindow="588" windowWidth="16956" windowHeight="9468"/>
  </bookViews>
  <sheets>
    <sheet name="Rekapitulace stavby" sheetId="1" r:id="rId1"/>
    <sheet name="SO-01 - Biokoridor LBK 13..." sheetId="2" r:id="rId2"/>
    <sheet name="SO-01.1. - Následná péče ..." sheetId="3" r:id="rId3"/>
    <sheet name="SO-01.2. - Následná péče ..." sheetId="4" r:id="rId4"/>
    <sheet name="SO-01.3. - Následná péče ..." sheetId="5" r:id="rId5"/>
    <sheet name="VON - Vedlejší a ostatní ..." sheetId="6" r:id="rId6"/>
    <sheet name="Pokyny pro vyplnění" sheetId="7" r:id="rId7"/>
  </sheets>
  <definedNames>
    <definedName name="_xlnm._FilterDatabase" localSheetId="1" hidden="1">'SO-01 - Biokoridor LBK 13...'!$C$82:$K$160</definedName>
    <definedName name="_xlnm._FilterDatabase" localSheetId="2" hidden="1">'SO-01.1. - Následná péče ...'!$C$86:$K$121</definedName>
    <definedName name="_xlnm._FilterDatabase" localSheetId="3" hidden="1">'SO-01.2. - Následná péče ...'!$C$86:$K$121</definedName>
    <definedName name="_xlnm._FilterDatabase" localSheetId="4" hidden="1">'SO-01.3. - Následná péče ...'!$C$86:$K$121</definedName>
    <definedName name="_xlnm._FilterDatabase" localSheetId="5" hidden="1">'VON - Vedlejší a ostatní ...'!$C$81:$K$102</definedName>
    <definedName name="_xlnm.Print_Titles" localSheetId="0">'Rekapitulace stavby'!$52:$52</definedName>
    <definedName name="_xlnm.Print_Titles" localSheetId="1">'SO-01 - Biokoridor LBK 13...'!$82:$82</definedName>
    <definedName name="_xlnm.Print_Titles" localSheetId="2">'SO-01.1. - Následná péče ...'!$86:$86</definedName>
    <definedName name="_xlnm.Print_Titles" localSheetId="3">'SO-01.2. - Následná péče ...'!$86:$86</definedName>
    <definedName name="_xlnm.Print_Titles" localSheetId="4">'SO-01.3. - Následná péče ...'!$86:$86</definedName>
    <definedName name="_xlnm.Print_Titles" localSheetId="5">'VON - Vedlejší a ostatní ...'!$81:$81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stavby'!$C$42:$AQ$61</definedName>
    <definedName name="_xlnm.Print_Area" localSheetId="1">'SO-01 - Biokoridor LBK 13...'!$C$4:$J$39,'SO-01 - Biokoridor LBK 13...'!$C$45:$J$64,'SO-01 - Biokoridor LBK 13...'!$C$70:$K$160</definedName>
    <definedName name="_xlnm.Print_Area" localSheetId="2">'SO-01.1. - Následná péče ...'!$C$4:$J$41,'SO-01.1. - Následná péče ...'!$C$47:$J$66,'SO-01.1. - Následná péče ...'!$C$72:$K$121</definedName>
    <definedName name="_xlnm.Print_Area" localSheetId="3">'SO-01.2. - Následná péče ...'!$C$4:$J$41,'SO-01.2. - Následná péče ...'!$C$47:$J$66,'SO-01.2. - Následná péče ...'!$C$72:$K$121</definedName>
    <definedName name="_xlnm.Print_Area" localSheetId="4">'SO-01.3. - Následná péče ...'!$C$4:$J$41,'SO-01.3. - Následná péče ...'!$C$47:$J$66,'SO-01.3. - Následná péče ...'!$C$72:$K$121</definedName>
    <definedName name="_xlnm.Print_Area" localSheetId="5">'VON - Vedlejší a ostatní ...'!$C$4:$J$39,'VON - Vedlejší a ostatní ...'!$C$45:$J$63,'VON - Vedlejší a ostatní ...'!$C$69:$K$102</definedName>
  </definedNames>
  <calcPr calcId="125725"/>
</workbook>
</file>

<file path=xl/calcChain.xml><?xml version="1.0" encoding="utf-8"?>
<calcChain xmlns="http://schemas.openxmlformats.org/spreadsheetml/2006/main">
  <c r="J37" i="6"/>
  <c r="J36"/>
  <c r="AY60" i="1"/>
  <c r="J35" i="6"/>
  <c r="AX60" i="1"/>
  <c r="BI100" i="6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79"/>
  <c r="J17"/>
  <c r="J12"/>
  <c r="J76"/>
  <c r="E7"/>
  <c r="E72" s="1"/>
  <c r="J39" i="5"/>
  <c r="J38"/>
  <c r="AY59" i="1"/>
  <c r="J37" i="5"/>
  <c r="AX59" i="1" s="1"/>
  <c r="BI119" i="5"/>
  <c r="BH119"/>
  <c r="BG119"/>
  <c r="BF119"/>
  <c r="T119"/>
  <c r="R119"/>
  <c r="P119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3"/>
  <c r="F83"/>
  <c r="F81"/>
  <c r="E79"/>
  <c r="J58"/>
  <c r="F58"/>
  <c r="F56"/>
  <c r="E54"/>
  <c r="J26"/>
  <c r="E26"/>
  <c r="J84" s="1"/>
  <c r="J25"/>
  <c r="J20"/>
  <c r="E20"/>
  <c r="F84" s="1"/>
  <c r="J19"/>
  <c r="J14"/>
  <c r="J81" s="1"/>
  <c r="E7"/>
  <c r="E75"/>
  <c r="J39" i="4"/>
  <c r="J38"/>
  <c r="AY58" i="1" s="1"/>
  <c r="J37" i="4"/>
  <c r="AX58" i="1"/>
  <c r="BI119" i="4"/>
  <c r="BH119"/>
  <c r="BG119"/>
  <c r="BF119"/>
  <c r="T119"/>
  <c r="R119"/>
  <c r="P119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3"/>
  <c r="F83"/>
  <c r="F81"/>
  <c r="E79"/>
  <c r="J58"/>
  <c r="F58"/>
  <c r="F56"/>
  <c r="E54"/>
  <c r="J26"/>
  <c r="E26"/>
  <c r="J84" s="1"/>
  <c r="J25"/>
  <c r="J20"/>
  <c r="E20"/>
  <c r="F84" s="1"/>
  <c r="J19"/>
  <c r="J14"/>
  <c r="J81" s="1"/>
  <c r="E7"/>
  <c r="E75"/>
  <c r="J39" i="3"/>
  <c r="J38"/>
  <c r="AY57" i="1" s="1"/>
  <c r="J37" i="3"/>
  <c r="AX57" i="1"/>
  <c r="BI119" i="3"/>
  <c r="BH119"/>
  <c r="BG119"/>
  <c r="BF119"/>
  <c r="T119"/>
  <c r="R119"/>
  <c r="P119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3"/>
  <c r="F83"/>
  <c r="F81"/>
  <c r="E79"/>
  <c r="J58"/>
  <c r="F58"/>
  <c r="F56"/>
  <c r="E54"/>
  <c r="J26"/>
  <c r="E26"/>
  <c r="J84" s="1"/>
  <c r="J25"/>
  <c r="J20"/>
  <c r="E20"/>
  <c r="F84" s="1"/>
  <c r="J19"/>
  <c r="J14"/>
  <c r="J56" s="1"/>
  <c r="E7"/>
  <c r="E75"/>
  <c r="J37" i="2"/>
  <c r="J36"/>
  <c r="AY56" i="1"/>
  <c r="J35" i="2"/>
  <c r="AX56" i="1" s="1"/>
  <c r="BI159" i="2"/>
  <c r="BH159"/>
  <c r="BG159"/>
  <c r="BF159"/>
  <c r="T159"/>
  <c r="T158"/>
  <c r="R159"/>
  <c r="R158" s="1"/>
  <c r="P159"/>
  <c r="P158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79"/>
  <c r="F79"/>
  <c r="F77"/>
  <c r="E75"/>
  <c r="J54"/>
  <c r="F54"/>
  <c r="F52"/>
  <c r="E50"/>
  <c r="J24"/>
  <c r="E24"/>
  <c r="J80" s="1"/>
  <c r="J23"/>
  <c r="J18"/>
  <c r="E18"/>
  <c r="F80" s="1"/>
  <c r="J17"/>
  <c r="J12"/>
  <c r="J77"/>
  <c r="E7"/>
  <c r="E73" s="1"/>
  <c r="L50" i="1"/>
  <c r="AM50"/>
  <c r="AM49"/>
  <c r="L49"/>
  <c r="AM47"/>
  <c r="L47"/>
  <c r="L45"/>
  <c r="L44"/>
  <c r="J94" i="6"/>
  <c r="J110" i="5"/>
  <c r="BK119" i="4"/>
  <c r="BK117" i="3"/>
  <c r="BK99"/>
  <c r="BK139" i="2"/>
  <c r="BK107"/>
  <c r="BK95"/>
  <c r="BK94" i="6"/>
  <c r="BK106" i="5"/>
  <c r="BK90"/>
  <c r="BK110" i="4"/>
  <c r="J93"/>
  <c r="J102" i="3"/>
  <c r="J90"/>
  <c r="J135" i="2"/>
  <c r="BK113"/>
  <c r="J89"/>
  <c r="J113" i="5"/>
  <c r="J110" i="4"/>
  <c r="J104"/>
  <c r="J90"/>
  <c r="BK93" i="3"/>
  <c r="BK148" i="2"/>
  <c r="J120"/>
  <c r="J98"/>
  <c r="J119" i="5"/>
  <c r="J104"/>
  <c r="J99"/>
  <c r="BK113" i="4"/>
  <c r="BK99"/>
  <c r="J99" i="3"/>
  <c r="J145" i="2"/>
  <c r="BK120"/>
  <c r="BK104"/>
  <c r="J100" i="6"/>
  <c r="J88"/>
  <c r="BK104" i="5"/>
  <c r="BK102" i="4"/>
  <c r="BK110" i="3"/>
  <c r="BK96"/>
  <c r="BK135" i="2"/>
  <c r="J101"/>
  <c r="BK100" i="6"/>
  <c r="BK88"/>
  <c r="BK99" i="5"/>
  <c r="J119" i="4"/>
  <c r="BK106"/>
  <c r="J119" i="3"/>
  <c r="J96"/>
  <c r="J153" i="2"/>
  <c r="J129"/>
  <c r="J107"/>
  <c r="F35" i="6"/>
  <c r="J95" i="2"/>
  <c r="F36" i="6"/>
  <c r="BK117" i="4"/>
  <c r="J113" i="3"/>
  <c r="J148" i="2"/>
  <c r="J123"/>
  <c r="J110"/>
  <c r="J86"/>
  <c r="BK91" i="6"/>
  <c r="J85"/>
  <c r="J106" i="5"/>
  <c r="J99" i="4"/>
  <c r="BK106" i="3"/>
  <c r="BK90"/>
  <c r="J132" i="2"/>
  <c r="BK98"/>
  <c r="BK89"/>
  <c r="J91" i="6"/>
  <c r="BK110" i="5"/>
  <c r="BK93"/>
  <c r="J113" i="4"/>
  <c r="BK90"/>
  <c r="BK113" i="3"/>
  <c r="J93"/>
  <c r="BK145" i="2"/>
  <c r="J118"/>
  <c r="J104"/>
  <c r="BK117" i="5"/>
  <c r="J93"/>
  <c r="J96" i="4"/>
  <c r="J110" i="3"/>
  <c r="J156" i="2"/>
  <c r="J142"/>
  <c r="BK129"/>
  <c r="J113"/>
  <c r="AS55" i="1"/>
  <c r="J102" i="4"/>
  <c r="BK102" i="3"/>
  <c r="J126" i="2"/>
  <c r="J115"/>
  <c r="BK97" i="6"/>
  <c r="BK119" i="5"/>
  <c r="BK96"/>
  <c r="BK119" i="3"/>
  <c r="J104"/>
  <c r="J159" i="2"/>
  <c r="BK115"/>
  <c r="J92"/>
  <c r="J97" i="6"/>
  <c r="BK85"/>
  <c r="J96" i="5"/>
  <c r="J117" i="4"/>
  <c r="BK96"/>
  <c r="J117" i="3"/>
  <c r="BK159" i="2"/>
  <c r="BK142"/>
  <c r="BK126"/>
  <c r="BK110"/>
  <c r="BK86"/>
  <c r="BK102" i="5"/>
  <c r="J106" i="4"/>
  <c r="BK93"/>
  <c r="J106" i="3"/>
  <c r="BK153" i="2"/>
  <c r="BK132"/>
  <c r="BK123"/>
  <c r="BK92"/>
  <c r="J117" i="5"/>
  <c r="BK113"/>
  <c r="J102"/>
  <c r="J90"/>
  <c r="BK104" i="4"/>
  <c r="BK104" i="3"/>
  <c r="BK156" i="2"/>
  <c r="J139"/>
  <c r="BK118"/>
  <c r="BK101"/>
  <c r="T85" l="1"/>
  <c r="R152"/>
  <c r="T89" i="3"/>
  <c r="T88" s="1"/>
  <c r="T87" s="1"/>
  <c r="P89" i="4"/>
  <c r="P88" s="1"/>
  <c r="P87" s="1"/>
  <c r="AU58" i="1" s="1"/>
  <c r="R85" i="2"/>
  <c r="R84" s="1"/>
  <c r="R83" s="1"/>
  <c r="P152"/>
  <c r="R89" i="3"/>
  <c r="R88" s="1"/>
  <c r="R87" s="1"/>
  <c r="BK89" i="4"/>
  <c r="J89" s="1"/>
  <c r="J65" s="1"/>
  <c r="P85" i="2"/>
  <c r="P84"/>
  <c r="P83" s="1"/>
  <c r="AU56" i="1" s="1"/>
  <c r="T152" i="2"/>
  <c r="BK89" i="3"/>
  <c r="BK88" s="1"/>
  <c r="J88" s="1"/>
  <c r="J64" s="1"/>
  <c r="T89" i="4"/>
  <c r="T88" s="1"/>
  <c r="T87" s="1"/>
  <c r="BK89" i="5"/>
  <c r="J89"/>
  <c r="J65" s="1"/>
  <c r="R89"/>
  <c r="R88" s="1"/>
  <c r="R87" s="1"/>
  <c r="T84" i="6"/>
  <c r="BK85" i="2"/>
  <c r="J85" s="1"/>
  <c r="J61" s="1"/>
  <c r="BK152"/>
  <c r="J152" s="1"/>
  <c r="J62" s="1"/>
  <c r="P89" i="3"/>
  <c r="P88" s="1"/>
  <c r="P87" s="1"/>
  <c r="AU57" i="1" s="1"/>
  <c r="R89" i="4"/>
  <c r="R88" s="1"/>
  <c r="R87" s="1"/>
  <c r="P89" i="5"/>
  <c r="P88"/>
  <c r="P87" s="1"/>
  <c r="AU59" i="1" s="1"/>
  <c r="T89" i="5"/>
  <c r="T88"/>
  <c r="T87" s="1"/>
  <c r="BK84" i="6"/>
  <c r="J84" s="1"/>
  <c r="J61" s="1"/>
  <c r="P84"/>
  <c r="R84"/>
  <c r="BK93"/>
  <c r="J93"/>
  <c r="J62" s="1"/>
  <c r="P93"/>
  <c r="R93"/>
  <c r="T93"/>
  <c r="J55" i="2"/>
  <c r="BE92"/>
  <c r="BE98"/>
  <c r="BE129"/>
  <c r="BE132"/>
  <c r="BE139"/>
  <c r="F59" i="3"/>
  <c r="BE93"/>
  <c r="BE99"/>
  <c r="BE106"/>
  <c r="BE113"/>
  <c r="BE117"/>
  <c r="BE119"/>
  <c r="F59" i="4"/>
  <c r="BE93"/>
  <c r="J56" i="5"/>
  <c r="F59"/>
  <c r="BE93"/>
  <c r="BE104"/>
  <c r="BE110"/>
  <c r="E48" i="2"/>
  <c r="J52"/>
  <c r="BE86"/>
  <c r="BE104"/>
  <c r="BE107"/>
  <c r="BE118"/>
  <c r="BE123"/>
  <c r="E50" i="3"/>
  <c r="J59"/>
  <c r="J81"/>
  <c r="BE102"/>
  <c r="BE110"/>
  <c r="BE96" i="4"/>
  <c r="BE99"/>
  <c r="BE106"/>
  <c r="BE110"/>
  <c r="BE117"/>
  <c r="BE90" i="5"/>
  <c r="BE96"/>
  <c r="BE106"/>
  <c r="BE113"/>
  <c r="BE119"/>
  <c r="BB60" i="1"/>
  <c r="F55" i="2"/>
  <c r="BE89"/>
  <c r="BE95"/>
  <c r="BE113"/>
  <c r="BE115"/>
  <c r="BE120"/>
  <c r="BE135"/>
  <c r="BE145"/>
  <c r="BE148"/>
  <c r="BE156"/>
  <c r="BE159"/>
  <c r="BE96" i="3"/>
  <c r="BE104"/>
  <c r="E50" i="4"/>
  <c r="BE102"/>
  <c r="BE119"/>
  <c r="E50" i="5"/>
  <c r="J59"/>
  <c r="BE102"/>
  <c r="E48" i="6"/>
  <c r="J52"/>
  <c r="J55"/>
  <c r="BE85"/>
  <c r="BE91"/>
  <c r="BE97"/>
  <c r="BE100"/>
  <c r="BC60" i="1"/>
  <c r="BE101" i="2"/>
  <c r="BE110"/>
  <c r="BE126"/>
  <c r="BE142"/>
  <c r="BE153"/>
  <c r="BK158"/>
  <c r="J158" s="1"/>
  <c r="J63" s="1"/>
  <c r="BE90" i="3"/>
  <c r="J56" i="4"/>
  <c r="J59"/>
  <c r="BE90"/>
  <c r="BE104"/>
  <c r="BE113"/>
  <c r="BE99" i="5"/>
  <c r="BE117"/>
  <c r="F55" i="6"/>
  <c r="BE88"/>
  <c r="BE94"/>
  <c r="AS54" i="1"/>
  <c r="F36" i="4"/>
  <c r="BA58" i="1"/>
  <c r="F36" i="3"/>
  <c r="BA57" i="1" s="1"/>
  <c r="F39" i="3"/>
  <c r="BD57" i="1"/>
  <c r="J34" i="6"/>
  <c r="AW60" i="1" s="1"/>
  <c r="F34" i="2"/>
  <c r="BA56" i="1"/>
  <c r="F37" i="5"/>
  <c r="BB59" i="1" s="1"/>
  <c r="J36" i="5"/>
  <c r="AW59" i="1"/>
  <c r="F38" i="5"/>
  <c r="BC59" i="1" s="1"/>
  <c r="F37" i="2"/>
  <c r="BD56" i="1"/>
  <c r="F37" i="6"/>
  <c r="BD60" i="1" s="1"/>
  <c r="F38" i="4"/>
  <c r="BC58" i="1"/>
  <c r="F37" i="4"/>
  <c r="BB58" i="1" s="1"/>
  <c r="J34" i="2"/>
  <c r="AW56" i="1"/>
  <c r="F38" i="3"/>
  <c r="BC57" i="1" s="1"/>
  <c r="J36" i="3"/>
  <c r="AW57" i="1"/>
  <c r="F39" i="5"/>
  <c r="BD59" i="1" s="1"/>
  <c r="F36" i="5"/>
  <c r="BA59" i="1"/>
  <c r="F36" i="2"/>
  <c r="BC56" i="1" s="1"/>
  <c r="F37" i="3"/>
  <c r="BB57" i="1"/>
  <c r="F34" i="6"/>
  <c r="BA60" i="1" s="1"/>
  <c r="J36" i="4"/>
  <c r="AW58" i="1"/>
  <c r="F35" i="2"/>
  <c r="BB56" i="1" s="1"/>
  <c r="F39" i="4"/>
  <c r="BD58" i="1"/>
  <c r="T84" i="2" l="1"/>
  <c r="T83" s="1"/>
  <c r="T83" i="6"/>
  <c r="T82" s="1"/>
  <c r="R83"/>
  <c r="R82" s="1"/>
  <c r="P83"/>
  <c r="P82" s="1"/>
  <c r="AU60" i="1" s="1"/>
  <c r="BK87" i="3"/>
  <c r="J87" s="1"/>
  <c r="J32" s="1"/>
  <c r="AG57" i="1" s="1"/>
  <c r="BK88" i="4"/>
  <c r="J88"/>
  <c r="J64" s="1"/>
  <c r="BK84" i="2"/>
  <c r="J84" s="1"/>
  <c r="J60" s="1"/>
  <c r="J89" i="3"/>
  <c r="J65" s="1"/>
  <c r="BK88" i="5"/>
  <c r="J88"/>
  <c r="J64" s="1"/>
  <c r="BK83" i="6"/>
  <c r="BK82" s="1"/>
  <c r="J82" s="1"/>
  <c r="J59" s="1"/>
  <c r="F35" i="4"/>
  <c r="AZ58" i="1" s="1"/>
  <c r="J35" i="3"/>
  <c r="AV57" i="1" s="1"/>
  <c r="AT57" s="1"/>
  <c r="F35" i="5"/>
  <c r="AZ59" i="1" s="1"/>
  <c r="F33" i="2"/>
  <c r="AZ56" i="1"/>
  <c r="BB55"/>
  <c r="AX55" s="1"/>
  <c r="J35" i="4"/>
  <c r="AV58" i="1"/>
  <c r="AT58" s="1"/>
  <c r="J33" i="2"/>
  <c r="AV56" i="1" s="1"/>
  <c r="AT56" s="1"/>
  <c r="BA55"/>
  <c r="BA54" s="1"/>
  <c r="W30" s="1"/>
  <c r="F35" i="3"/>
  <c r="AZ57" i="1" s="1"/>
  <c r="F33" i="6"/>
  <c r="AZ60" i="1" s="1"/>
  <c r="J33" i="6"/>
  <c r="AV60" i="1" s="1"/>
  <c r="AT60" s="1"/>
  <c r="BD55"/>
  <c r="BD54"/>
  <c r="W33" s="1"/>
  <c r="BC55"/>
  <c r="BC54" s="1"/>
  <c r="W32" s="1"/>
  <c r="AU55"/>
  <c r="AU54" s="1"/>
  <c r="J35" i="5"/>
  <c r="AV59" i="1"/>
  <c r="AT59" s="1"/>
  <c r="J41" i="3" l="1"/>
  <c r="BK83" i="2"/>
  <c r="J83" s="1"/>
  <c r="J59" s="1"/>
  <c r="BK87" i="4"/>
  <c r="J87" s="1"/>
  <c r="J63" s="1"/>
  <c r="J63" i="3"/>
  <c r="J83" i="6"/>
  <c r="J60" s="1"/>
  <c r="BK87" i="5"/>
  <c r="J87" s="1"/>
  <c r="J63" s="1"/>
  <c r="AN57" i="1"/>
  <c r="AZ55"/>
  <c r="AZ54" s="1"/>
  <c r="W29" s="1"/>
  <c r="BB54"/>
  <c r="AX54" s="1"/>
  <c r="AY55"/>
  <c r="AW55"/>
  <c r="AY54"/>
  <c r="J30" i="6"/>
  <c r="AG60" i="1" s="1"/>
  <c r="AN60" s="1"/>
  <c r="AW54"/>
  <c r="AK30" s="1"/>
  <c r="J39" i="6" l="1"/>
  <c r="W31" i="1"/>
  <c r="J30" i="2"/>
  <c r="AG56" i="1" s="1"/>
  <c r="AN56" s="1"/>
  <c r="AV55"/>
  <c r="AT55" s="1"/>
  <c r="J32" i="5"/>
  <c r="AG59" i="1"/>
  <c r="AN59" s="1"/>
  <c r="AV54"/>
  <c r="AK29" s="1"/>
  <c r="J32" i="4"/>
  <c r="AG58" i="1" s="1"/>
  <c r="AN58" s="1"/>
  <c r="J39" i="2" l="1"/>
  <c r="J41" i="5"/>
  <c r="J41" i="4"/>
  <c r="AG55" i="1"/>
  <c r="AG54"/>
  <c r="AK26" s="1"/>
  <c r="AK35" s="1"/>
  <c r="AT54"/>
  <c r="AN54" l="1"/>
  <c r="AN55"/>
</calcChain>
</file>

<file path=xl/sharedStrings.xml><?xml version="1.0" encoding="utf-8"?>
<sst xmlns="http://schemas.openxmlformats.org/spreadsheetml/2006/main" count="2930" uniqueCount="544">
  <si>
    <t>Export Komplet</t>
  </si>
  <si>
    <t>VZ</t>
  </si>
  <si>
    <t>2.0</t>
  </si>
  <si>
    <t>ZAMOK</t>
  </si>
  <si>
    <t>False</t>
  </si>
  <si>
    <t>{fa52851a-3e7d-4840-82c1-44fc288d12af}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</si>
  <si>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</si>
  <si>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</si>
  <si>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</si>
  <si>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</si>
  <si>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</si>
  <si>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</si>
  <si>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</si>
  <si>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</si>
  <si>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VOD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</si>
  <si>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</si>
  <si>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</si>
  <si>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PD - Biokoridor LBK 1345/252, k.ú. Pěnčín</t>
  </si>
  <si>
    <t>KSO:</t>
  </si>
  <si>
    <t/>
  </si>
  <si>
    <t>CC-CZ:</t>
  </si>
  <si>
    <t>Místo:</t>
  </si>
  <si>
    <t xml:space="preserve"> </t>
  </si>
  <si>
    <t>Datum:</t>
  </si>
  <si>
    <t>11. 8. 2020</t>
  </si>
  <si>
    <t>Zadavatel:</t>
  </si>
  <si>
    <t>IČ:</t>
  </si>
  <si>
    <t>ČR-SPÚ, Pobočka Liberec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</si>
  <si>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</si>
  <si>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</si>
  <si>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</si>
  <si>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</si>
  <si>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</si>
  <si>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</si>
  <si>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</si>
  <si>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</si>
  <si>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</si>
  <si>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</si>
  <si>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</si>
  <si>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</si>
  <si>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</si>
  <si>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</si>
  <si>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</si>
  <si>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</si>
  <si>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</si>
  <si>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</si>
  <si>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</si>
  <si>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</si>
  <si>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</si>
  <si>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</si>
  <si>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</si>
  <si>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</si>
  <si>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</si>
  <si>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</si>
  <si>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</si>
  <si>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</si>
  <si>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</si>
  <si>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</si>
  <si>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</si>
  <si>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</si>
  <si>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</si>
  <si>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</si>
  <si>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</si>
  <si>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</si>
  <si>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</si>
  <si>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</si>
  <si>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</si>
  <si>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</si>
  <si>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</si>
  <si>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</si>
  <si>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</si>
  <si>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</si>
  <si>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</si>
  <si>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</si>
  <si>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</si>
  <si>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</si>
  <si>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Biokoridor LBK 1345/252, k.ú. Pěnčín</t>
  </si>
  <si>
    <t>STA</t>
  </si>
  <si>
    <t>1</t>
  </si>
  <si>
    <t>{8c12b9c5-573d-4dbb-920f-6e5c564d939b}</t>
  </si>
  <si>
    <t>823 2</t>
  </si>
  <si>
    <t>2</t>
  </si>
  <si>
    <t>/</t>
  </si>
  <si>
    <t>Soupis</t>
  </si>
  <si>
    <t>###NOINSERT###</t>
  </si>
  <si>
    <t>SO-01.1.</t>
  </si>
  <si>
    <t>Následná péče 1. rok</t>
  </si>
  <si>
    <t>{39cddb6d-444a-48e2-9769-0ff6ba45c2b7}</t>
  </si>
  <si>
    <t>SO-01.2.</t>
  </si>
  <si>
    <t>Následná péče 2. rok</t>
  </si>
  <si>
    <t>{578bd60d-b530-43b3-bfd2-fd254406446b}</t>
  </si>
  <si>
    <t>SO-01.3.</t>
  </si>
  <si>
    <t>Následná péče 3. rok</t>
  </si>
  <si>
    <t>{677830b8-197e-49a2-8359-8c7427b0ebf5}</t>
  </si>
  <si>
    <t>VON</t>
  </si>
  <si>
    <t>Vedlejší a ostatní náklady</t>
  </si>
  <si>
    <t>{65b614dd-d643-4705-85cb-ddf2a6155eb5}</t>
  </si>
  <si>
    <t>KRYCÍ LIST SOUPISU PRACÍ</t>
  </si>
  <si>
    <t>Objekt:</t>
  </si>
  <si>
    <t>SO-01 - Biokoridor LBK 1345/252, k.ú. Pěnčín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</si>
  <si>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</si>
  <si>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</si>
  <si>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</si>
  <si>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</si>
  <si>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</si>
  <si>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</si>
  <si>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</si>
  <si>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</si>
  <si>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</si>
  <si>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</si>
  <si>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</si>
  <si>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</si>
  <si>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</si>
  <si>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</si>
  <si>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</si>
  <si>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</si>
  <si>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</si>
  <si>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</si>
  <si>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</si>
  <si>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</si>
  <si>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</si>
  <si>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</si>
  <si>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</si>
  <si>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</si>
  <si>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</si>
  <si>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</si>
  <si>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181451121</t>
  </si>
  <si>
    <t>Založení lučního trávníku výsevem plochy přes 1000 m2 v rovině a ve svahu do 1:5</t>
  </si>
  <si>
    <t>m2</t>
  </si>
  <si>
    <t>CS ÚRS 2020 02</t>
  </si>
  <si>
    <t>4</t>
  </si>
  <si>
    <t>361128705</t>
  </si>
  <si>
    <t>PP</t>
  </si>
  <si>
    <t>Založení trávníku na půdě předem připravené plochy přes 1000 m2 výsevem včetně utažení lučního v rovině nebo na svahu do 1:5</t>
  </si>
  <si>
    <t>VV</t>
  </si>
  <si>
    <t>"viz. Technická zpráva F1.1." 9909,0</t>
  </si>
  <si>
    <t>M</t>
  </si>
  <si>
    <t>00572472</t>
  </si>
  <si>
    <t>osivo směs travní krajinná-rovinná</t>
  </si>
  <si>
    <t>kg</t>
  </si>
  <si>
    <t>8</t>
  </si>
  <si>
    <t>-1439274402</t>
  </si>
  <si>
    <t>9909,0*0,02*1,03</t>
  </si>
  <si>
    <t>3</t>
  </si>
  <si>
    <t>183101113</t>
  </si>
  <si>
    <t>Hloubení jamek bez výměny půdy zeminy tř 1 až 4 objem do 0,05 m3 v rovině a svahu do 1:5</t>
  </si>
  <si>
    <t>kus</t>
  </si>
  <si>
    <t>-1878761845</t>
  </si>
  <si>
    <t>Hloubení jamek pro vysazování rostlin v zemině tř.1 až 4 bez výměny půdy v rovině nebo na svahu do 1:5, objemu přes 0,02 do 0,05 m3</t>
  </si>
  <si>
    <t>"keře - viz. Technická zpráva F1.1." 1010</t>
  </si>
  <si>
    <t>183101114</t>
  </si>
  <si>
    <t>Hloubení jamek bez výměny půdy zeminy tř 1 až 4 objem do 0,125 m3 v rovině a svahu do 1:5</t>
  </si>
  <si>
    <t>4122288</t>
  </si>
  <si>
    <t>Hloubení jamek pro vysazování rostlin v zemině tř.1 až 4 bez výměny půdy v rovině nebo na svahu do 1:5, objemu přes 0,05 do 0,125 m3</t>
  </si>
  <si>
    <t>"stromy - viz. Technická zpráva F1.1." 550</t>
  </si>
  <si>
    <t>5</t>
  </si>
  <si>
    <t>183403112</t>
  </si>
  <si>
    <t>Obdělání půdy oráním na hloubku do 0,2 m v rovině a svahu do 1:5</t>
  </si>
  <si>
    <t>358926092</t>
  </si>
  <si>
    <t>Obdělání půdy oráním hl. přes 100 do 200 mm v rovině nebo na svahu do 1:5</t>
  </si>
  <si>
    <t>6</t>
  </si>
  <si>
    <t>183403151</t>
  </si>
  <si>
    <t>Obdělání půdy smykováním v rovině a svahu do 1:5</t>
  </si>
  <si>
    <t>1018900841</t>
  </si>
  <si>
    <t>Obdělání půdy smykováním v rovině nebo na svahu do 1:5</t>
  </si>
  <si>
    <t>7</t>
  </si>
  <si>
    <t>183403161</t>
  </si>
  <si>
    <t>Obdělání půdy válením v rovině a svahu do 1:5</t>
  </si>
  <si>
    <t>-1101811659</t>
  </si>
  <si>
    <t>Obdělání půdy válením v rovině nebo na svahu do 1:5</t>
  </si>
  <si>
    <t>183408122</t>
  </si>
  <si>
    <t>Podmítka na plochách do 1 ha v půdě střední</t>
  </si>
  <si>
    <t>ha</t>
  </si>
  <si>
    <t>1567787658</t>
  </si>
  <si>
    <t>Podmítka pluhem na plochách jednotlivě do 1 ha, v půdě střední</t>
  </si>
  <si>
    <t>"viz. Technická zpráva F1.1." 9909,0*0,0001</t>
  </si>
  <si>
    <t>9</t>
  </si>
  <si>
    <t>184102110</t>
  </si>
  <si>
    <t>Výsadba dřeviny s balem D do 0,1 m do jamky se zalitím v rovině a svahu do 1:5</t>
  </si>
  <si>
    <t>1018937943</t>
  </si>
  <si>
    <t>Výsadba dřeviny s balem do předem vyhloubené jamky se zalitím v rovině nebo na svahu do 1:5, při průměru balu do 100 mm</t>
  </si>
  <si>
    <t>"keře" 1010</t>
  </si>
  <si>
    <t>10</t>
  </si>
  <si>
    <t>02699002-R</t>
  </si>
  <si>
    <t>Dodávka keřů kontejnerovaných v. do 60 cm</t>
  </si>
  <si>
    <t>ks</t>
  </si>
  <si>
    <t>-271431538</t>
  </si>
  <si>
    <t>11</t>
  </si>
  <si>
    <t>184102112</t>
  </si>
  <si>
    <t>Výsadba dřeviny s balem D do 0,3 m do jamky se zalitím v rovině a svahu do 1:5</t>
  </si>
  <si>
    <t>-1887907721</t>
  </si>
  <si>
    <t>Výsadba dřeviny s balem do předem vyhloubené jamky se zalitím v rovině nebo na svahu do 1:5, při průměru balu přes 200 do 300 mm</t>
  </si>
  <si>
    <t>"stromy" 550</t>
  </si>
  <si>
    <t>12</t>
  </si>
  <si>
    <t>02699011-R</t>
  </si>
  <si>
    <t>Dodávka stromků kontejnerovaných se zapěstovanou korunkou v. do 150 cm</t>
  </si>
  <si>
    <t>-117961385</t>
  </si>
  <si>
    <t>13</t>
  </si>
  <si>
    <t>184215111</t>
  </si>
  <si>
    <t>Ukotvení kmene dřevin jedním kůlem D do 0,1 m délky do 1 m</t>
  </si>
  <si>
    <t>-1465823516</t>
  </si>
  <si>
    <t>Ukotvení dřeviny kůly jedním kůlem, délky do 1 m</t>
  </si>
  <si>
    <t>"keře" 1010,0</t>
  </si>
  <si>
    <t>14</t>
  </si>
  <si>
    <t>60599007-R</t>
  </si>
  <si>
    <t>Kolíky ke keřům - označník smrkový frézovaný impregnovaný dl. 100 cm, průměr 4 cm</t>
  </si>
  <si>
    <t>-2089690340</t>
  </si>
  <si>
    <t>1010*1,01</t>
  </si>
  <si>
    <t>184215132</t>
  </si>
  <si>
    <t>Ukotvení kmene dřevin třemi kůly D do 0,1 m délky do 2 m</t>
  </si>
  <si>
    <t>-1156526114</t>
  </si>
  <si>
    <t>Ukotvení dřeviny kůly třemi kůly, délky přes 1 do 2 m</t>
  </si>
  <si>
    <t>16</t>
  </si>
  <si>
    <t>60591253</t>
  </si>
  <si>
    <t>kůl vyvazovací dřevěný impregnovaný D 8cm dl 2m</t>
  </si>
  <si>
    <t>-1816433351</t>
  </si>
  <si>
    <t>550*3*1,01</t>
  </si>
  <si>
    <t>17</t>
  </si>
  <si>
    <t>60599001-R</t>
  </si>
  <si>
    <t>Příčka spojovací ke kůlům impregnovaná 50 x 8 cm</t>
  </si>
  <si>
    <t>-819099275</t>
  </si>
  <si>
    <t>18</t>
  </si>
  <si>
    <t>184801121</t>
  </si>
  <si>
    <t>Ošetřování vysazených dřevin soliterních v rovině a svahu do 1:5</t>
  </si>
  <si>
    <t>-1305992029</t>
  </si>
  <si>
    <t>Ošetření vysazených dřevin solitérních v rovině nebo na svahu do 1:5</t>
  </si>
  <si>
    <t>P</t>
  </si>
  <si>
    <t>Poznámka k položce:_x000D_
Ceny jsou určeny pouze pro jednorázové ošetření.</t>
  </si>
  <si>
    <t>"keře+stromy" 1010+550</t>
  </si>
  <si>
    <t>19</t>
  </si>
  <si>
    <t>184802111</t>
  </si>
  <si>
    <t>Chemické odplevelení před založením kultury nad 20 m2 postřikem na široko v rovině a svahu do 1:5</t>
  </si>
  <si>
    <t>1435780622</t>
  </si>
  <si>
    <t>Chemické odplevelení půdy před založením kultury, trávníku nebo zpevněných ploch o výměře jednotlivě přes 20 m2 v rovině nebo na svahu do 1:5 postřikem na široko</t>
  </si>
  <si>
    <t>20</t>
  </si>
  <si>
    <t>25234001</t>
  </si>
  <si>
    <t>herbicid totální systémový neselektivní</t>
  </si>
  <si>
    <t>litr</t>
  </si>
  <si>
    <t>447502591</t>
  </si>
  <si>
    <t>"viz. Technická zpráva F1.1." 6,0</t>
  </si>
  <si>
    <t>184816111</t>
  </si>
  <si>
    <t>Hnojení sazenic průmyslovými hnojivy do 0,25 kg k jedné sazenici</t>
  </si>
  <si>
    <t>1561106278</t>
  </si>
  <si>
    <t>Hnojení sazenic průmyslovými hnojivy v množství do 0,25 kg k jedné sazenici</t>
  </si>
  <si>
    <t>22</t>
  </si>
  <si>
    <t>00599002-R</t>
  </si>
  <si>
    <t>Tableta</t>
  </si>
  <si>
    <t>376853560</t>
  </si>
  <si>
    <t>"keře - 2 tbl/keř" 1010*0,5</t>
  </si>
  <si>
    <t>"stromy - 1 tbl/strom" 550*1,0</t>
  </si>
  <si>
    <t>Svislé a kompletní konstrukce</t>
  </si>
  <si>
    <t>23</t>
  </si>
  <si>
    <t>348951250</t>
  </si>
  <si>
    <t>Oplocení kultur v 1,5 m s drátěným pletivem</t>
  </si>
  <si>
    <t>m</t>
  </si>
  <si>
    <t>2035129049</t>
  </si>
  <si>
    <t>Oplocení lesních kultur dřevěnými kůly průměru do 120 mm, bez impregnace, v osové vzdálenosti 3 m, v oplocení výšky 1,5 m, s drátěným pletivem výšky 1 m a s dvěma řadami ocelového drátu taženého, průměru 3 mm</t>
  </si>
  <si>
    <t>"viz. Technická zpráva F1.1." 594,0</t>
  </si>
  <si>
    <t>24</t>
  </si>
  <si>
    <t>348999002-R</t>
  </si>
  <si>
    <t>Brána oplocenky ocelová 6,0x1,5 m vč. sloupků</t>
  </si>
  <si>
    <t>-1559569688</t>
  </si>
  <si>
    <t>998</t>
  </si>
  <si>
    <t>Přesun hmot</t>
  </si>
  <si>
    <t>25</t>
  </si>
  <si>
    <t>998231311</t>
  </si>
  <si>
    <t>Přesun hmot pro sadovnické a krajinářské úpravy vodorovně do 5000 m</t>
  </si>
  <si>
    <t>t</t>
  </si>
  <si>
    <t>-2003898638</t>
  </si>
  <si>
    <t>Přesun hmot pro sadovnické a krajinářské úpravy - strojně dopravní vzdálenost do 5000 m</t>
  </si>
  <si>
    <t>Soupis:</t>
  </si>
  <si>
    <t>SO-01.1. - Následná péče 1. rok</t>
  </si>
  <si>
    <t>184806111</t>
  </si>
  <si>
    <t>Řez stromů netrnitých průklestem D koruny do 2 m</t>
  </si>
  <si>
    <t>-1695760344</t>
  </si>
  <si>
    <t>Řez stromů, keřů nebo růží průklestem stromů netrnitých, o průměru koruny do 2 m</t>
  </si>
  <si>
    <t>"viz. Technická zpráva F.1.1. (60%)" 550*0,6</t>
  </si>
  <si>
    <t>184806151</t>
  </si>
  <si>
    <t>Řez keřů netrnitých průklestem D koruny do 1,5 m</t>
  </si>
  <si>
    <t>-874967709</t>
  </si>
  <si>
    <t>Řez stromů, keřů nebo růží průklestem keřů netrnitých, o průměru koruny do 1,5 m</t>
  </si>
  <si>
    <t>"viz. Technická zpráva F.1.1. (60%)" 600*0,6</t>
  </si>
  <si>
    <t>184806161</t>
  </si>
  <si>
    <t>Řez keřů trnitých průklestem D koruny do 1,5 m</t>
  </si>
  <si>
    <t>-1767054884</t>
  </si>
  <si>
    <t>Řez stromů, keřů nebo růží průklestem keřů trnitých, o průměru koruny do 1,5 m</t>
  </si>
  <si>
    <t>"viz. Technická zpráva F.1.1. (60%)" 410*0,6</t>
  </si>
  <si>
    <t>184851713</t>
  </si>
  <si>
    <t>Mechan. ožínání sazenic v ploškách sklon do 1:5 dobrá viditelnost a výšky buřeně přes 60 cm</t>
  </si>
  <si>
    <t>tis kus</t>
  </si>
  <si>
    <t>-1584166669</t>
  </si>
  <si>
    <t>Mechanizované ožínání sazenic v ploškách sklon do 1:5 při viditelnosti dobré, výšky přes 60 cm</t>
  </si>
  <si>
    <t>"3x/rok" (1010+550)*3*0,001</t>
  </si>
  <si>
    <t>184999001-R</t>
  </si>
  <si>
    <t>Kontrola kůlů a úvazků</t>
  </si>
  <si>
    <t>soubor</t>
  </si>
  <si>
    <t>-1083974245</t>
  </si>
  <si>
    <t>184999002-R</t>
  </si>
  <si>
    <t>Kontrola a oprava oplocení vč. kůlů</t>
  </si>
  <si>
    <t>987187417</t>
  </si>
  <si>
    <t>184999004-R</t>
  </si>
  <si>
    <t>Náhradní výsadba keřů</t>
  </si>
  <si>
    <t>-315125364</t>
  </si>
  <si>
    <t>Poznámka k položce:_x000D_
- po dobu 2 let</t>
  </si>
  <si>
    <t>"10%" 1010*0,1</t>
  </si>
  <si>
    <t>184999005-R</t>
  </si>
  <si>
    <t>Náhradní výsadba stromů</t>
  </si>
  <si>
    <t>1831573941</t>
  </si>
  <si>
    <t>"10%" 550*0,1</t>
  </si>
  <si>
    <t>185804311</t>
  </si>
  <si>
    <t>Zalití rostlin vodou plocha do 20 m2</t>
  </si>
  <si>
    <t>m3</t>
  </si>
  <si>
    <t>2073474177</t>
  </si>
  <si>
    <t>Zalití rostlin vodou plochy záhonů jednotlivě do 20 m2</t>
  </si>
  <si>
    <t>"keře - 5 l/keř - 5x/rok" 1010*0,005*5</t>
  </si>
  <si>
    <t>"stromy - 10 l/strom - 5x/rok" 550*0,010*5</t>
  </si>
  <si>
    <t>185851121</t>
  </si>
  <si>
    <t>Dovoz vody pro zálivku rostlin za vzdálenost do 1000 m</t>
  </si>
  <si>
    <t>-1642072122</t>
  </si>
  <si>
    <t>Dovoz vody pro zálivku rostlin na vzdálenost do 1000 m</t>
  </si>
  <si>
    <t>185851129</t>
  </si>
  <si>
    <t>Příplatek k dovozu vody pro zálivku rostlin do 1000 m ZKD 1000 m</t>
  </si>
  <si>
    <t>1499623194</t>
  </si>
  <si>
    <t>Dovoz vody pro zálivku rostlin Příplatek k ceně za každých dalších i započatých 1000 m</t>
  </si>
  <si>
    <t>5*52,75</t>
  </si>
  <si>
    <t>SO-01.2. - Následná péče 2. rok</t>
  </si>
  <si>
    <t>SO-01.3. - Následná péče 3. rok</t>
  </si>
  <si>
    <t>VON - Vedlejší a ostatní náklady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</si>
  <si>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</si>
  <si>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</si>
  <si>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</si>
  <si>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</si>
  <si>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</si>
  <si>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</si>
  <si>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</si>
  <si>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</si>
  <si>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</si>
  <si>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1024</t>
  </si>
  <si>
    <t>-1886255009</t>
  </si>
  <si>
    <t xml:space="preserve"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Zajištění bezpečnosti práce a ochrany životního prostředí.
_x000D_
</t>
  </si>
  <si>
    <t>031002002</t>
  </si>
  <si>
    <t>Dopravní značení na staveništi</t>
  </si>
  <si>
    <t>676440351</t>
  </si>
  <si>
    <t xml:space="preserve">Poznámka k položce:_x000D_
Zajištění dopravního značení
 k dopravním omezením, řízení provozu vč. případné světelné signalizace, jejich údržba a přemisťování a následné odstranění, a to v rozsahu nezbytném pro řádné a bezpečné provádění stavby. </t>
  </si>
  <si>
    <t>031002003</t>
  </si>
  <si>
    <t>Projednání a zajištění případného zvláštního užívání komunikací a veřejných ploch včetně úhrady vyměřených poplatků a nájemného</t>
  </si>
  <si>
    <t>-2050939648</t>
  </si>
  <si>
    <t xml:space="preserve">Projednání a zajištění případného zvláštního užívání komunikací a veřejných ploch včetně úhrady vyměřených poplatků a nájemného
</t>
  </si>
  <si>
    <t>VRN9</t>
  </si>
  <si>
    <t>Ostatní náklady</t>
  </si>
  <si>
    <t>090001000</t>
  </si>
  <si>
    <t>Geodetické vytýčení před zahájením realizace 
stavebních prací vč. vytýčení hranic dotčených pozemků</t>
  </si>
  <si>
    <t>-756545237</t>
  </si>
  <si>
    <t>Poznámka k položce:_x000D_
- dl. oplocenky = 594 m</t>
  </si>
  <si>
    <t>091204000</t>
  </si>
  <si>
    <t>Dokumentace skutečného provedení stavby</t>
  </si>
  <si>
    <t>-1309848591</t>
  </si>
  <si>
    <t xml:space="preserve">Poznámka k položce:_x000D_
Vypracování projektové dokumentace skutečného provedení díla dle vyhlášky 3x v grafické (tištěné) podobě a 1x v digitálním vyhotovení_x000D_
</t>
  </si>
  <si>
    <t>091304000</t>
  </si>
  <si>
    <t>Prezentační tabule</t>
  </si>
  <si>
    <t>-1369041296</t>
  </si>
  <si>
    <t xml:space="preserve">Poznámka k položce:_x000D_
Zhotovení a instalace prezentační cedule 
nejpozději do jednoho měsíce od převzetí staveniště na místě realizace (dočasná) a následná instalace prezentační cedule po dokončení stavby (trvalá).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</si>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</sst>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4" fontId="24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2"/>
  <sheetViews>
    <sheetView showGridLines="0" tabSelected="1" workbookViewId="0"/>
  </sheetViews>
  <sheetFormatPr defaultRowHeight="14.4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348"/>
      <c r="AS2" s="348"/>
      <c r="AT2" s="348"/>
      <c r="AU2" s="348"/>
      <c r="AV2" s="348"/>
      <c r="AW2" s="348"/>
      <c r="AX2" s="348"/>
      <c r="AY2" s="348"/>
      <c r="AZ2" s="348"/>
      <c r="BA2" s="348"/>
      <c r="BB2" s="348"/>
      <c r="BC2" s="348"/>
      <c r="BD2" s="348"/>
      <c r="BE2" s="348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32" t="s">
        <v>14</v>
      </c>
      <c r="L5" s="333"/>
      <c r="M5" s="333"/>
      <c r="N5" s="333"/>
      <c r="O5" s="333"/>
      <c r="P5" s="333"/>
      <c r="Q5" s="333"/>
      <c r="R5" s="333"/>
      <c r="S5" s="333"/>
      <c r="T5" s="333"/>
      <c r="U5" s="333"/>
      <c r="V5" s="333"/>
      <c r="W5" s="333"/>
      <c r="X5" s="333"/>
      <c r="Y5" s="333"/>
      <c r="Z5" s="333"/>
      <c r="AA5" s="333"/>
      <c r="AB5" s="333"/>
      <c r="AC5" s="333"/>
      <c r="AD5" s="333"/>
      <c r="AE5" s="333"/>
      <c r="AF5" s="333"/>
      <c r="AG5" s="333"/>
      <c r="AH5" s="333"/>
      <c r="AI5" s="333"/>
      <c r="AJ5" s="333"/>
      <c r="AK5" s="333"/>
      <c r="AL5" s="333"/>
      <c r="AM5" s="333"/>
      <c r="AN5" s="333"/>
      <c r="AO5" s="333"/>
      <c r="AP5" s="21"/>
      <c r="AQ5" s="21"/>
      <c r="AR5" s="19"/>
      <c r="BE5" s="329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4" t="s">
        <v>17</v>
      </c>
      <c r="L6" s="333"/>
      <c r="M6" s="333"/>
      <c r="N6" s="333"/>
      <c r="O6" s="333"/>
      <c r="P6" s="333"/>
      <c r="Q6" s="333"/>
      <c r="R6" s="333"/>
      <c r="S6" s="333"/>
      <c r="T6" s="333"/>
      <c r="U6" s="333"/>
      <c r="V6" s="333"/>
      <c r="W6" s="333"/>
      <c r="X6" s="333"/>
      <c r="Y6" s="333"/>
      <c r="Z6" s="333"/>
      <c r="AA6" s="333"/>
      <c r="AB6" s="333"/>
      <c r="AC6" s="333"/>
      <c r="AD6" s="333"/>
      <c r="AE6" s="333"/>
      <c r="AF6" s="333"/>
      <c r="AG6" s="333"/>
      <c r="AH6" s="333"/>
      <c r="AI6" s="333"/>
      <c r="AJ6" s="333"/>
      <c r="AK6" s="333"/>
      <c r="AL6" s="333"/>
      <c r="AM6" s="333"/>
      <c r="AN6" s="333"/>
      <c r="AO6" s="333"/>
      <c r="AP6" s="21"/>
      <c r="AQ6" s="21"/>
      <c r="AR6" s="19"/>
      <c r="BE6" s="33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3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30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3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30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30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30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30"/>
      <c r="BS13" s="16" t="s">
        <v>6</v>
      </c>
    </row>
    <row r="14" spans="1:74" ht="13.2">
      <c r="B14" s="20"/>
      <c r="C14" s="21"/>
      <c r="D14" s="21"/>
      <c r="E14" s="335" t="s">
        <v>30</v>
      </c>
      <c r="F14" s="336"/>
      <c r="G14" s="336"/>
      <c r="H14" s="336"/>
      <c r="I14" s="336"/>
      <c r="J14" s="336"/>
      <c r="K14" s="336"/>
      <c r="L14" s="336"/>
      <c r="M14" s="336"/>
      <c r="N14" s="336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6"/>
      <c r="Z14" s="336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30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3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30"/>
      <c r="BS16" s="16" t="s">
        <v>4</v>
      </c>
    </row>
    <row r="17" spans="1:71" s="1" customFormat="1" ht="18.45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30"/>
      <c r="BS17" s="16" t="s">
        <v>33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30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30"/>
      <c r="BS19" s="16" t="s">
        <v>6</v>
      </c>
    </row>
    <row r="20" spans="1:71" s="1" customFormat="1" ht="18.45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30"/>
      <c r="BS20" s="16" t="s">
        <v>33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30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30"/>
    </row>
    <row r="23" spans="1:71" s="1" customFormat="1" ht="48" customHeight="1">
      <c r="B23" s="20"/>
      <c r="C23" s="21"/>
      <c r="D23" s="21"/>
      <c r="E23" s="337" t="s">
        <v>36</v>
      </c>
      <c r="F23" s="337"/>
      <c r="G23" s="337"/>
      <c r="H23" s="337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7"/>
      <c r="T23" s="337"/>
      <c r="U23" s="337"/>
      <c r="V23" s="337"/>
      <c r="W23" s="337"/>
      <c r="X23" s="337"/>
      <c r="Y23" s="337"/>
      <c r="Z23" s="337"/>
      <c r="AA23" s="337"/>
      <c r="AB23" s="337"/>
      <c r="AC23" s="337"/>
      <c r="AD23" s="337"/>
      <c r="AE23" s="337"/>
      <c r="AF23" s="337"/>
      <c r="AG23" s="337"/>
      <c r="AH23" s="337"/>
      <c r="AI23" s="337"/>
      <c r="AJ23" s="337"/>
      <c r="AK23" s="337"/>
      <c r="AL23" s="337"/>
      <c r="AM23" s="337"/>
      <c r="AN23" s="337"/>
      <c r="AO23" s="21"/>
      <c r="AP23" s="21"/>
      <c r="AQ23" s="21"/>
      <c r="AR23" s="19"/>
      <c r="BE23" s="330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30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30"/>
    </row>
    <row r="26" spans="1:71" s="2" customFormat="1" ht="25.95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8">
        <f>ROUND(AG54,2)</f>
        <v>0</v>
      </c>
      <c r="AL26" s="339"/>
      <c r="AM26" s="339"/>
      <c r="AN26" s="339"/>
      <c r="AO26" s="339"/>
      <c r="AP26" s="35"/>
      <c r="AQ26" s="35"/>
      <c r="AR26" s="38"/>
      <c r="BE26" s="330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30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40" t="s">
        <v>38</v>
      </c>
      <c r="M28" s="340"/>
      <c r="N28" s="340"/>
      <c r="O28" s="340"/>
      <c r="P28" s="340"/>
      <c r="Q28" s="35"/>
      <c r="R28" s="35"/>
      <c r="S28" s="35"/>
      <c r="T28" s="35"/>
      <c r="U28" s="35"/>
      <c r="V28" s="35"/>
      <c r="W28" s="340" t="s">
        <v>39</v>
      </c>
      <c r="X28" s="340"/>
      <c r="Y28" s="340"/>
      <c r="Z28" s="340"/>
      <c r="AA28" s="340"/>
      <c r="AB28" s="340"/>
      <c r="AC28" s="340"/>
      <c r="AD28" s="340"/>
      <c r="AE28" s="340"/>
      <c r="AF28" s="35"/>
      <c r="AG28" s="35"/>
      <c r="AH28" s="35"/>
      <c r="AI28" s="35"/>
      <c r="AJ28" s="35"/>
      <c r="AK28" s="340" t="s">
        <v>40</v>
      </c>
      <c r="AL28" s="340"/>
      <c r="AM28" s="340"/>
      <c r="AN28" s="340"/>
      <c r="AO28" s="340"/>
      <c r="AP28" s="35"/>
      <c r="AQ28" s="35"/>
      <c r="AR28" s="38"/>
      <c r="BE28" s="330"/>
    </row>
    <row r="29" spans="1:71" s="3" customFormat="1" ht="14.4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43">
        <v>0.21</v>
      </c>
      <c r="M29" s="342"/>
      <c r="N29" s="342"/>
      <c r="O29" s="342"/>
      <c r="P29" s="342"/>
      <c r="Q29" s="40"/>
      <c r="R29" s="40"/>
      <c r="S29" s="40"/>
      <c r="T29" s="40"/>
      <c r="U29" s="40"/>
      <c r="V29" s="40"/>
      <c r="W29" s="341">
        <f>ROUND(AZ54, 2)</f>
        <v>0</v>
      </c>
      <c r="X29" s="342"/>
      <c r="Y29" s="342"/>
      <c r="Z29" s="342"/>
      <c r="AA29" s="342"/>
      <c r="AB29" s="342"/>
      <c r="AC29" s="342"/>
      <c r="AD29" s="342"/>
      <c r="AE29" s="342"/>
      <c r="AF29" s="40"/>
      <c r="AG29" s="40"/>
      <c r="AH29" s="40"/>
      <c r="AI29" s="40"/>
      <c r="AJ29" s="40"/>
      <c r="AK29" s="341">
        <f>ROUND(AV54, 2)</f>
        <v>0</v>
      </c>
      <c r="AL29" s="342"/>
      <c r="AM29" s="342"/>
      <c r="AN29" s="342"/>
      <c r="AO29" s="342"/>
      <c r="AP29" s="40"/>
      <c r="AQ29" s="40"/>
      <c r="AR29" s="41"/>
      <c r="BE29" s="331"/>
    </row>
    <row r="30" spans="1:71" s="3" customFormat="1" ht="14.4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43">
        <v>0.15</v>
      </c>
      <c r="M30" s="342"/>
      <c r="N30" s="342"/>
      <c r="O30" s="342"/>
      <c r="P30" s="342"/>
      <c r="Q30" s="40"/>
      <c r="R30" s="40"/>
      <c r="S30" s="40"/>
      <c r="T30" s="40"/>
      <c r="U30" s="40"/>
      <c r="V30" s="40"/>
      <c r="W30" s="341">
        <f>ROUND(BA54, 2)</f>
        <v>0</v>
      </c>
      <c r="X30" s="342"/>
      <c r="Y30" s="342"/>
      <c r="Z30" s="342"/>
      <c r="AA30" s="342"/>
      <c r="AB30" s="342"/>
      <c r="AC30" s="342"/>
      <c r="AD30" s="342"/>
      <c r="AE30" s="342"/>
      <c r="AF30" s="40"/>
      <c r="AG30" s="40"/>
      <c r="AH30" s="40"/>
      <c r="AI30" s="40"/>
      <c r="AJ30" s="40"/>
      <c r="AK30" s="341">
        <f>ROUND(AW54, 2)</f>
        <v>0</v>
      </c>
      <c r="AL30" s="342"/>
      <c r="AM30" s="342"/>
      <c r="AN30" s="342"/>
      <c r="AO30" s="342"/>
      <c r="AP30" s="40"/>
      <c r="AQ30" s="40"/>
      <c r="AR30" s="41"/>
      <c r="BE30" s="331"/>
    </row>
    <row r="31" spans="1:71" s="3" customFormat="1" ht="14.4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43">
        <v>0.21</v>
      </c>
      <c r="M31" s="342"/>
      <c r="N31" s="342"/>
      <c r="O31" s="342"/>
      <c r="P31" s="342"/>
      <c r="Q31" s="40"/>
      <c r="R31" s="40"/>
      <c r="S31" s="40"/>
      <c r="T31" s="40"/>
      <c r="U31" s="40"/>
      <c r="V31" s="40"/>
      <c r="W31" s="341">
        <f>ROUND(BB54, 2)</f>
        <v>0</v>
      </c>
      <c r="X31" s="342"/>
      <c r="Y31" s="342"/>
      <c r="Z31" s="342"/>
      <c r="AA31" s="342"/>
      <c r="AB31" s="342"/>
      <c r="AC31" s="342"/>
      <c r="AD31" s="342"/>
      <c r="AE31" s="342"/>
      <c r="AF31" s="40"/>
      <c r="AG31" s="40"/>
      <c r="AH31" s="40"/>
      <c r="AI31" s="40"/>
      <c r="AJ31" s="40"/>
      <c r="AK31" s="341">
        <v>0</v>
      </c>
      <c r="AL31" s="342"/>
      <c r="AM31" s="342"/>
      <c r="AN31" s="342"/>
      <c r="AO31" s="342"/>
      <c r="AP31" s="40"/>
      <c r="AQ31" s="40"/>
      <c r="AR31" s="41"/>
      <c r="BE31" s="331"/>
    </row>
    <row r="32" spans="1:71" s="3" customFormat="1" ht="14.4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43">
        <v>0.15</v>
      </c>
      <c r="M32" s="342"/>
      <c r="N32" s="342"/>
      <c r="O32" s="342"/>
      <c r="P32" s="342"/>
      <c r="Q32" s="40"/>
      <c r="R32" s="40"/>
      <c r="S32" s="40"/>
      <c r="T32" s="40"/>
      <c r="U32" s="40"/>
      <c r="V32" s="40"/>
      <c r="W32" s="341">
        <f>ROUND(BC54, 2)</f>
        <v>0</v>
      </c>
      <c r="X32" s="342"/>
      <c r="Y32" s="342"/>
      <c r="Z32" s="342"/>
      <c r="AA32" s="342"/>
      <c r="AB32" s="342"/>
      <c r="AC32" s="342"/>
      <c r="AD32" s="342"/>
      <c r="AE32" s="342"/>
      <c r="AF32" s="40"/>
      <c r="AG32" s="40"/>
      <c r="AH32" s="40"/>
      <c r="AI32" s="40"/>
      <c r="AJ32" s="40"/>
      <c r="AK32" s="341">
        <v>0</v>
      </c>
      <c r="AL32" s="342"/>
      <c r="AM32" s="342"/>
      <c r="AN32" s="342"/>
      <c r="AO32" s="342"/>
      <c r="AP32" s="40"/>
      <c r="AQ32" s="40"/>
      <c r="AR32" s="41"/>
      <c r="BE32" s="331"/>
    </row>
    <row r="33" spans="1:57" s="3" customFormat="1" ht="14.4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43">
        <v>0</v>
      </c>
      <c r="M33" s="342"/>
      <c r="N33" s="342"/>
      <c r="O33" s="342"/>
      <c r="P33" s="342"/>
      <c r="Q33" s="40"/>
      <c r="R33" s="40"/>
      <c r="S33" s="40"/>
      <c r="T33" s="40"/>
      <c r="U33" s="40"/>
      <c r="V33" s="40"/>
      <c r="W33" s="341">
        <f>ROUND(BD54, 2)</f>
        <v>0</v>
      </c>
      <c r="X33" s="342"/>
      <c r="Y33" s="342"/>
      <c r="Z33" s="342"/>
      <c r="AA33" s="342"/>
      <c r="AB33" s="342"/>
      <c r="AC33" s="342"/>
      <c r="AD33" s="342"/>
      <c r="AE33" s="342"/>
      <c r="AF33" s="40"/>
      <c r="AG33" s="40"/>
      <c r="AH33" s="40"/>
      <c r="AI33" s="40"/>
      <c r="AJ33" s="40"/>
      <c r="AK33" s="341">
        <v>0</v>
      </c>
      <c r="AL33" s="342"/>
      <c r="AM33" s="342"/>
      <c r="AN33" s="342"/>
      <c r="AO33" s="342"/>
      <c r="AP33" s="40"/>
      <c r="AQ33" s="40"/>
      <c r="AR33" s="4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5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47" t="s">
        <v>49</v>
      </c>
      <c r="Y35" s="345"/>
      <c r="Z35" s="345"/>
      <c r="AA35" s="345"/>
      <c r="AB35" s="345"/>
      <c r="AC35" s="44"/>
      <c r="AD35" s="44"/>
      <c r="AE35" s="44"/>
      <c r="AF35" s="44"/>
      <c r="AG35" s="44"/>
      <c r="AH35" s="44"/>
      <c r="AI35" s="44"/>
      <c r="AJ35" s="44"/>
      <c r="AK35" s="344">
        <f>SUM(AK26:AK33)</f>
        <v>0</v>
      </c>
      <c r="AL35" s="345"/>
      <c r="AM35" s="345"/>
      <c r="AN35" s="345"/>
      <c r="AO35" s="346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VOD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5" t="str">
        <f>K6</f>
        <v>PD - Biokoridor LBK 1345/252, k.ú. Pěnčín</v>
      </c>
      <c r="M45" s="306"/>
      <c r="N45" s="306"/>
      <c r="O45" s="306"/>
      <c r="P45" s="306"/>
      <c r="Q45" s="306"/>
      <c r="R45" s="306"/>
      <c r="S45" s="306"/>
      <c r="T45" s="306"/>
      <c r="U45" s="306"/>
      <c r="V45" s="306"/>
      <c r="W45" s="306"/>
      <c r="X45" s="306"/>
      <c r="Y45" s="306"/>
      <c r="Z45" s="306"/>
      <c r="AA45" s="306"/>
      <c r="AB45" s="306"/>
      <c r="AC45" s="306"/>
      <c r="AD45" s="306"/>
      <c r="AE45" s="306"/>
      <c r="AF45" s="306"/>
      <c r="AG45" s="306"/>
      <c r="AH45" s="306"/>
      <c r="AI45" s="306"/>
      <c r="AJ45" s="306"/>
      <c r="AK45" s="306"/>
      <c r="AL45" s="306"/>
      <c r="AM45" s="306"/>
      <c r="AN45" s="306"/>
      <c r="AO45" s="306"/>
      <c r="AP45" s="55"/>
      <c r="AQ45" s="55"/>
      <c r="AR45" s="56"/>
    </row>
    <row r="46" spans="1:57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07" t="str">
        <f>IF(AN8= "","",AN8)</f>
        <v>11. 8. 2020</v>
      </c>
      <c r="AN47" s="307"/>
      <c r="AO47" s="35"/>
      <c r="AP47" s="35"/>
      <c r="AQ47" s="35"/>
      <c r="AR47" s="38"/>
      <c r="BE47" s="33"/>
    </row>
    <row r="48" spans="1:57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6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Liberec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14" t="str">
        <f>IF(E17="","",E17)</f>
        <v>Agroprojekce Litomyšl, s.r.o.</v>
      </c>
      <c r="AN49" s="315"/>
      <c r="AO49" s="315"/>
      <c r="AP49" s="315"/>
      <c r="AQ49" s="35"/>
      <c r="AR49" s="38"/>
      <c r="AS49" s="308" t="s">
        <v>51</v>
      </c>
      <c r="AT49" s="309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6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14" t="str">
        <f>IF(E20="","",E20)</f>
        <v xml:space="preserve"> </v>
      </c>
      <c r="AN50" s="315"/>
      <c r="AO50" s="315"/>
      <c r="AP50" s="315"/>
      <c r="AQ50" s="35"/>
      <c r="AR50" s="38"/>
      <c r="AS50" s="310"/>
      <c r="AT50" s="311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12"/>
      <c r="AT51" s="313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6" t="s">
        <v>52</v>
      </c>
      <c r="D52" s="317"/>
      <c r="E52" s="317"/>
      <c r="F52" s="317"/>
      <c r="G52" s="317"/>
      <c r="H52" s="65"/>
      <c r="I52" s="319" t="s">
        <v>53</v>
      </c>
      <c r="J52" s="317"/>
      <c r="K52" s="317"/>
      <c r="L52" s="317"/>
      <c r="M52" s="317"/>
      <c r="N52" s="317"/>
      <c r="O52" s="317"/>
      <c r="P52" s="317"/>
      <c r="Q52" s="317"/>
      <c r="R52" s="317"/>
      <c r="S52" s="317"/>
      <c r="T52" s="317"/>
      <c r="U52" s="317"/>
      <c r="V52" s="317"/>
      <c r="W52" s="317"/>
      <c r="X52" s="317"/>
      <c r="Y52" s="317"/>
      <c r="Z52" s="317"/>
      <c r="AA52" s="317"/>
      <c r="AB52" s="317"/>
      <c r="AC52" s="317"/>
      <c r="AD52" s="317"/>
      <c r="AE52" s="317"/>
      <c r="AF52" s="317"/>
      <c r="AG52" s="318" t="s">
        <v>54</v>
      </c>
      <c r="AH52" s="317"/>
      <c r="AI52" s="317"/>
      <c r="AJ52" s="317"/>
      <c r="AK52" s="317"/>
      <c r="AL52" s="317"/>
      <c r="AM52" s="317"/>
      <c r="AN52" s="319" t="s">
        <v>55</v>
      </c>
      <c r="AO52" s="317"/>
      <c r="AP52" s="317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7">
        <f>ROUND(AG55+AG60,2)</f>
        <v>0</v>
      </c>
      <c r="AH54" s="327"/>
      <c r="AI54" s="327"/>
      <c r="AJ54" s="327"/>
      <c r="AK54" s="327"/>
      <c r="AL54" s="327"/>
      <c r="AM54" s="327"/>
      <c r="AN54" s="328">
        <f t="shared" ref="AN54:AN60" si="0">SUM(AG54,AT54)</f>
        <v>0</v>
      </c>
      <c r="AO54" s="328"/>
      <c r="AP54" s="328"/>
      <c r="AQ54" s="77" t="s">
        <v>19</v>
      </c>
      <c r="AR54" s="78"/>
      <c r="AS54" s="79">
        <f>ROUND(AS55+AS60,2)</f>
        <v>0</v>
      </c>
      <c r="AT54" s="80">
        <f t="shared" ref="AT54:AT60" si="1">ROUND(SUM(AV54:AW54),2)</f>
        <v>0</v>
      </c>
      <c r="AU54" s="81">
        <f>ROUND(AU55+AU60,5)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ROUND(AZ55+AZ60,2)</f>
        <v>0</v>
      </c>
      <c r="BA54" s="80">
        <f>ROUND(BA55+BA60,2)</f>
        <v>0</v>
      </c>
      <c r="BB54" s="80">
        <f>ROUND(BB55+BB60,2)</f>
        <v>0</v>
      </c>
      <c r="BC54" s="80">
        <f>ROUND(BC55+BC60,2)</f>
        <v>0</v>
      </c>
      <c r="BD54" s="82">
        <f>ROUND(BD55+BD60,2)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4.4" customHeight="1">
      <c r="B55" s="85"/>
      <c r="C55" s="86"/>
      <c r="D55" s="323" t="s">
        <v>75</v>
      </c>
      <c r="E55" s="323"/>
      <c r="F55" s="323"/>
      <c r="G55" s="323"/>
      <c r="H55" s="323"/>
      <c r="I55" s="87"/>
      <c r="J55" s="323" t="s">
        <v>76</v>
      </c>
      <c r="K55" s="323"/>
      <c r="L55" s="323"/>
      <c r="M55" s="323"/>
      <c r="N55" s="323"/>
      <c r="O55" s="323"/>
      <c r="P55" s="323"/>
      <c r="Q55" s="323"/>
      <c r="R55" s="323"/>
      <c r="S55" s="323"/>
      <c r="T55" s="323"/>
      <c r="U55" s="323"/>
      <c r="V55" s="323"/>
      <c r="W55" s="323"/>
      <c r="X55" s="323"/>
      <c r="Y55" s="323"/>
      <c r="Z55" s="323"/>
      <c r="AA55" s="323"/>
      <c r="AB55" s="323"/>
      <c r="AC55" s="323"/>
      <c r="AD55" s="323"/>
      <c r="AE55" s="323"/>
      <c r="AF55" s="323"/>
      <c r="AG55" s="320">
        <f>ROUND(SUM(AG56:AG59),2)</f>
        <v>0</v>
      </c>
      <c r="AH55" s="321"/>
      <c r="AI55" s="321"/>
      <c r="AJ55" s="321"/>
      <c r="AK55" s="321"/>
      <c r="AL55" s="321"/>
      <c r="AM55" s="321"/>
      <c r="AN55" s="322">
        <f t="shared" si="0"/>
        <v>0</v>
      </c>
      <c r="AO55" s="321"/>
      <c r="AP55" s="321"/>
      <c r="AQ55" s="88" t="s">
        <v>77</v>
      </c>
      <c r="AR55" s="89"/>
      <c r="AS55" s="90">
        <f>ROUND(SUM(AS56:AS59),2)</f>
        <v>0</v>
      </c>
      <c r="AT55" s="91">
        <f t="shared" si="1"/>
        <v>0</v>
      </c>
      <c r="AU55" s="92">
        <f>ROUND(SUM(AU56:AU59),5)</f>
        <v>0</v>
      </c>
      <c r="AV55" s="91">
        <f>ROUND(AZ55*L29,2)</f>
        <v>0</v>
      </c>
      <c r="AW55" s="91">
        <f>ROUND(BA55*L30,2)</f>
        <v>0</v>
      </c>
      <c r="AX55" s="91">
        <f>ROUND(BB55*L29,2)</f>
        <v>0</v>
      </c>
      <c r="AY55" s="91">
        <f>ROUND(BC55*L30,2)</f>
        <v>0</v>
      </c>
      <c r="AZ55" s="91">
        <f>ROUND(SUM(AZ56:AZ59),2)</f>
        <v>0</v>
      </c>
      <c r="BA55" s="91">
        <f>ROUND(SUM(BA56:BA59),2)</f>
        <v>0</v>
      </c>
      <c r="BB55" s="91">
        <f>ROUND(SUM(BB56:BB59),2)</f>
        <v>0</v>
      </c>
      <c r="BC55" s="91">
        <f>ROUND(SUM(BC56:BC59),2)</f>
        <v>0</v>
      </c>
      <c r="BD55" s="93">
        <f>ROUND(SUM(BD56:BD59),2)</f>
        <v>0</v>
      </c>
      <c r="BS55" s="94" t="s">
        <v>70</v>
      </c>
      <c r="BT55" s="94" t="s">
        <v>78</v>
      </c>
      <c r="BV55" s="94" t="s">
        <v>73</v>
      </c>
      <c r="BW55" s="94" t="s">
        <v>79</v>
      </c>
      <c r="BX55" s="94" t="s">
        <v>5</v>
      </c>
      <c r="CL55" s="94" t="s">
        <v>80</v>
      </c>
      <c r="CM55" s="94" t="s">
        <v>81</v>
      </c>
    </row>
    <row r="56" spans="1:91" s="4" customFormat="1" ht="14.4" customHeight="1">
      <c r="A56" s="95" t="s">
        <v>82</v>
      </c>
      <c r="B56" s="50"/>
      <c r="C56" s="96"/>
      <c r="D56" s="96"/>
      <c r="E56" s="326" t="s">
        <v>75</v>
      </c>
      <c r="F56" s="326"/>
      <c r="G56" s="326"/>
      <c r="H56" s="326"/>
      <c r="I56" s="326"/>
      <c r="J56" s="96"/>
      <c r="K56" s="326" t="s">
        <v>76</v>
      </c>
      <c r="L56" s="326"/>
      <c r="M56" s="326"/>
      <c r="N56" s="326"/>
      <c r="O56" s="326"/>
      <c r="P56" s="326"/>
      <c r="Q56" s="326"/>
      <c r="R56" s="326"/>
      <c r="S56" s="326"/>
      <c r="T56" s="326"/>
      <c r="U56" s="326"/>
      <c r="V56" s="326"/>
      <c r="W56" s="326"/>
      <c r="X56" s="326"/>
      <c r="Y56" s="326"/>
      <c r="Z56" s="326"/>
      <c r="AA56" s="326"/>
      <c r="AB56" s="326"/>
      <c r="AC56" s="326"/>
      <c r="AD56" s="326"/>
      <c r="AE56" s="326"/>
      <c r="AF56" s="326"/>
      <c r="AG56" s="324">
        <f>'SO-01 - Biokoridor LBK 13...'!J30</f>
        <v>0</v>
      </c>
      <c r="AH56" s="325"/>
      <c r="AI56" s="325"/>
      <c r="AJ56" s="325"/>
      <c r="AK56" s="325"/>
      <c r="AL56" s="325"/>
      <c r="AM56" s="325"/>
      <c r="AN56" s="324">
        <f t="shared" si="0"/>
        <v>0</v>
      </c>
      <c r="AO56" s="325"/>
      <c r="AP56" s="325"/>
      <c r="AQ56" s="97" t="s">
        <v>83</v>
      </c>
      <c r="AR56" s="52"/>
      <c r="AS56" s="98">
        <v>0</v>
      </c>
      <c r="AT56" s="99">
        <f t="shared" si="1"/>
        <v>0</v>
      </c>
      <c r="AU56" s="100">
        <f>'SO-01 - Biokoridor LBK 13...'!P83</f>
        <v>0</v>
      </c>
      <c r="AV56" s="99">
        <f>'SO-01 - Biokoridor LBK 13...'!J33</f>
        <v>0</v>
      </c>
      <c r="AW56" s="99">
        <f>'SO-01 - Biokoridor LBK 13...'!J34</f>
        <v>0</v>
      </c>
      <c r="AX56" s="99">
        <f>'SO-01 - Biokoridor LBK 13...'!J35</f>
        <v>0</v>
      </c>
      <c r="AY56" s="99">
        <f>'SO-01 - Biokoridor LBK 13...'!J36</f>
        <v>0</v>
      </c>
      <c r="AZ56" s="99">
        <f>'SO-01 - Biokoridor LBK 13...'!F33</f>
        <v>0</v>
      </c>
      <c r="BA56" s="99">
        <f>'SO-01 - Biokoridor LBK 13...'!F34</f>
        <v>0</v>
      </c>
      <c r="BB56" s="99">
        <f>'SO-01 - Biokoridor LBK 13...'!F35</f>
        <v>0</v>
      </c>
      <c r="BC56" s="99">
        <f>'SO-01 - Biokoridor LBK 13...'!F36</f>
        <v>0</v>
      </c>
      <c r="BD56" s="101">
        <f>'SO-01 - Biokoridor LBK 13...'!F37</f>
        <v>0</v>
      </c>
      <c r="BT56" s="102" t="s">
        <v>81</v>
      </c>
      <c r="BU56" s="102" t="s">
        <v>84</v>
      </c>
      <c r="BV56" s="102" t="s">
        <v>73</v>
      </c>
      <c r="BW56" s="102" t="s">
        <v>79</v>
      </c>
      <c r="BX56" s="102" t="s">
        <v>5</v>
      </c>
      <c r="CL56" s="102" t="s">
        <v>80</v>
      </c>
      <c r="CM56" s="102" t="s">
        <v>81</v>
      </c>
    </row>
    <row r="57" spans="1:91" s="4" customFormat="1" ht="14.4" customHeight="1">
      <c r="A57" s="95" t="s">
        <v>82</v>
      </c>
      <c r="B57" s="50"/>
      <c r="C57" s="96"/>
      <c r="D57" s="96"/>
      <c r="E57" s="326" t="s">
        <v>85</v>
      </c>
      <c r="F57" s="326"/>
      <c r="G57" s="326"/>
      <c r="H57" s="326"/>
      <c r="I57" s="326"/>
      <c r="J57" s="96"/>
      <c r="K57" s="326" t="s">
        <v>86</v>
      </c>
      <c r="L57" s="326"/>
      <c r="M57" s="326"/>
      <c r="N57" s="326"/>
      <c r="O57" s="326"/>
      <c r="P57" s="326"/>
      <c r="Q57" s="326"/>
      <c r="R57" s="326"/>
      <c r="S57" s="326"/>
      <c r="T57" s="326"/>
      <c r="U57" s="326"/>
      <c r="V57" s="326"/>
      <c r="W57" s="326"/>
      <c r="X57" s="326"/>
      <c r="Y57" s="326"/>
      <c r="Z57" s="326"/>
      <c r="AA57" s="326"/>
      <c r="AB57" s="326"/>
      <c r="AC57" s="326"/>
      <c r="AD57" s="326"/>
      <c r="AE57" s="326"/>
      <c r="AF57" s="326"/>
      <c r="AG57" s="324">
        <f>'SO-01.1. - Následná péče ...'!J32</f>
        <v>0</v>
      </c>
      <c r="AH57" s="325"/>
      <c r="AI57" s="325"/>
      <c r="AJ57" s="325"/>
      <c r="AK57" s="325"/>
      <c r="AL57" s="325"/>
      <c r="AM57" s="325"/>
      <c r="AN57" s="324">
        <f t="shared" si="0"/>
        <v>0</v>
      </c>
      <c r="AO57" s="325"/>
      <c r="AP57" s="325"/>
      <c r="AQ57" s="97" t="s">
        <v>83</v>
      </c>
      <c r="AR57" s="52"/>
      <c r="AS57" s="98">
        <v>0</v>
      </c>
      <c r="AT57" s="99">
        <f t="shared" si="1"/>
        <v>0</v>
      </c>
      <c r="AU57" s="100">
        <f>'SO-01.1. - Následná péče ...'!P87</f>
        <v>0</v>
      </c>
      <c r="AV57" s="99">
        <f>'SO-01.1. - Následná péče ...'!J35</f>
        <v>0</v>
      </c>
      <c r="AW57" s="99">
        <f>'SO-01.1. - Následná péče ...'!J36</f>
        <v>0</v>
      </c>
      <c r="AX57" s="99">
        <f>'SO-01.1. - Následná péče ...'!J37</f>
        <v>0</v>
      </c>
      <c r="AY57" s="99">
        <f>'SO-01.1. - Následná péče ...'!J38</f>
        <v>0</v>
      </c>
      <c r="AZ57" s="99">
        <f>'SO-01.1. - Následná péče ...'!F35</f>
        <v>0</v>
      </c>
      <c r="BA57" s="99">
        <f>'SO-01.1. - Následná péče ...'!F36</f>
        <v>0</v>
      </c>
      <c r="BB57" s="99">
        <f>'SO-01.1. - Následná péče ...'!F37</f>
        <v>0</v>
      </c>
      <c r="BC57" s="99">
        <f>'SO-01.1. - Následná péče ...'!F38</f>
        <v>0</v>
      </c>
      <c r="BD57" s="101">
        <f>'SO-01.1. - Následná péče ...'!F39</f>
        <v>0</v>
      </c>
      <c r="BT57" s="102" t="s">
        <v>81</v>
      </c>
      <c r="BV57" s="102" t="s">
        <v>73</v>
      </c>
      <c r="BW57" s="102" t="s">
        <v>87</v>
      </c>
      <c r="BX57" s="102" t="s">
        <v>79</v>
      </c>
      <c r="CL57" s="102" t="s">
        <v>80</v>
      </c>
    </row>
    <row r="58" spans="1:91" s="4" customFormat="1" ht="14.4" customHeight="1">
      <c r="A58" s="95" t="s">
        <v>82</v>
      </c>
      <c r="B58" s="50"/>
      <c r="C58" s="96"/>
      <c r="D58" s="96"/>
      <c r="E58" s="326" t="s">
        <v>88</v>
      </c>
      <c r="F58" s="326"/>
      <c r="G58" s="326"/>
      <c r="H58" s="326"/>
      <c r="I58" s="326"/>
      <c r="J58" s="96"/>
      <c r="K58" s="326" t="s">
        <v>89</v>
      </c>
      <c r="L58" s="326"/>
      <c r="M58" s="326"/>
      <c r="N58" s="326"/>
      <c r="O58" s="326"/>
      <c r="P58" s="326"/>
      <c r="Q58" s="326"/>
      <c r="R58" s="326"/>
      <c r="S58" s="326"/>
      <c r="T58" s="326"/>
      <c r="U58" s="326"/>
      <c r="V58" s="326"/>
      <c r="W58" s="326"/>
      <c r="X58" s="326"/>
      <c r="Y58" s="326"/>
      <c r="Z58" s="326"/>
      <c r="AA58" s="326"/>
      <c r="AB58" s="326"/>
      <c r="AC58" s="326"/>
      <c r="AD58" s="326"/>
      <c r="AE58" s="326"/>
      <c r="AF58" s="326"/>
      <c r="AG58" s="324">
        <f>'SO-01.2. - Následná péče ...'!J32</f>
        <v>0</v>
      </c>
      <c r="AH58" s="325"/>
      <c r="AI58" s="325"/>
      <c r="AJ58" s="325"/>
      <c r="AK58" s="325"/>
      <c r="AL58" s="325"/>
      <c r="AM58" s="325"/>
      <c r="AN58" s="324">
        <f t="shared" si="0"/>
        <v>0</v>
      </c>
      <c r="AO58" s="325"/>
      <c r="AP58" s="325"/>
      <c r="AQ58" s="97" t="s">
        <v>83</v>
      </c>
      <c r="AR58" s="52"/>
      <c r="AS58" s="98">
        <v>0</v>
      </c>
      <c r="AT58" s="99">
        <f t="shared" si="1"/>
        <v>0</v>
      </c>
      <c r="AU58" s="100">
        <f>'SO-01.2. - Následná péče ...'!P87</f>
        <v>0</v>
      </c>
      <c r="AV58" s="99">
        <f>'SO-01.2. - Následná péče ...'!J35</f>
        <v>0</v>
      </c>
      <c r="AW58" s="99">
        <f>'SO-01.2. - Následná péče ...'!J36</f>
        <v>0</v>
      </c>
      <c r="AX58" s="99">
        <f>'SO-01.2. - Následná péče ...'!J37</f>
        <v>0</v>
      </c>
      <c r="AY58" s="99">
        <f>'SO-01.2. - Následná péče ...'!J38</f>
        <v>0</v>
      </c>
      <c r="AZ58" s="99">
        <f>'SO-01.2. - Následná péče ...'!F35</f>
        <v>0</v>
      </c>
      <c r="BA58" s="99">
        <f>'SO-01.2. - Následná péče ...'!F36</f>
        <v>0</v>
      </c>
      <c r="BB58" s="99">
        <f>'SO-01.2. - Následná péče ...'!F37</f>
        <v>0</v>
      </c>
      <c r="BC58" s="99">
        <f>'SO-01.2. - Následná péče ...'!F38</f>
        <v>0</v>
      </c>
      <c r="BD58" s="101">
        <f>'SO-01.2. - Následná péče ...'!F39</f>
        <v>0</v>
      </c>
      <c r="BT58" s="102" t="s">
        <v>81</v>
      </c>
      <c r="BV58" s="102" t="s">
        <v>73</v>
      </c>
      <c r="BW58" s="102" t="s">
        <v>90</v>
      </c>
      <c r="BX58" s="102" t="s">
        <v>79</v>
      </c>
      <c r="CL58" s="102" t="s">
        <v>80</v>
      </c>
    </row>
    <row r="59" spans="1:91" s="4" customFormat="1" ht="14.4" customHeight="1">
      <c r="A59" s="95" t="s">
        <v>82</v>
      </c>
      <c r="B59" s="50"/>
      <c r="C59" s="96"/>
      <c r="D59" s="96"/>
      <c r="E59" s="326" t="s">
        <v>91</v>
      </c>
      <c r="F59" s="326"/>
      <c r="G59" s="326"/>
      <c r="H59" s="326"/>
      <c r="I59" s="326"/>
      <c r="J59" s="96"/>
      <c r="K59" s="326" t="s">
        <v>92</v>
      </c>
      <c r="L59" s="326"/>
      <c r="M59" s="326"/>
      <c r="N59" s="326"/>
      <c r="O59" s="326"/>
      <c r="P59" s="326"/>
      <c r="Q59" s="326"/>
      <c r="R59" s="326"/>
      <c r="S59" s="326"/>
      <c r="T59" s="326"/>
      <c r="U59" s="326"/>
      <c r="V59" s="326"/>
      <c r="W59" s="326"/>
      <c r="X59" s="326"/>
      <c r="Y59" s="326"/>
      <c r="Z59" s="326"/>
      <c r="AA59" s="326"/>
      <c r="AB59" s="326"/>
      <c r="AC59" s="326"/>
      <c r="AD59" s="326"/>
      <c r="AE59" s="326"/>
      <c r="AF59" s="326"/>
      <c r="AG59" s="324">
        <f>'SO-01.3. - Následná péče ...'!J32</f>
        <v>0</v>
      </c>
      <c r="AH59" s="325"/>
      <c r="AI59" s="325"/>
      <c r="AJ59" s="325"/>
      <c r="AK59" s="325"/>
      <c r="AL59" s="325"/>
      <c r="AM59" s="325"/>
      <c r="AN59" s="324">
        <f t="shared" si="0"/>
        <v>0</v>
      </c>
      <c r="AO59" s="325"/>
      <c r="AP59" s="325"/>
      <c r="AQ59" s="97" t="s">
        <v>83</v>
      </c>
      <c r="AR59" s="52"/>
      <c r="AS59" s="98">
        <v>0</v>
      </c>
      <c r="AT59" s="99">
        <f t="shared" si="1"/>
        <v>0</v>
      </c>
      <c r="AU59" s="100">
        <f>'SO-01.3. - Následná péče ...'!P87</f>
        <v>0</v>
      </c>
      <c r="AV59" s="99">
        <f>'SO-01.3. - Následná péče ...'!J35</f>
        <v>0</v>
      </c>
      <c r="AW59" s="99">
        <f>'SO-01.3. - Následná péče ...'!J36</f>
        <v>0</v>
      </c>
      <c r="AX59" s="99">
        <f>'SO-01.3. - Následná péče ...'!J37</f>
        <v>0</v>
      </c>
      <c r="AY59" s="99">
        <f>'SO-01.3. - Následná péče ...'!J38</f>
        <v>0</v>
      </c>
      <c r="AZ59" s="99">
        <f>'SO-01.3. - Následná péče ...'!F35</f>
        <v>0</v>
      </c>
      <c r="BA59" s="99">
        <f>'SO-01.3. - Následná péče ...'!F36</f>
        <v>0</v>
      </c>
      <c r="BB59" s="99">
        <f>'SO-01.3. - Následná péče ...'!F37</f>
        <v>0</v>
      </c>
      <c r="BC59" s="99">
        <f>'SO-01.3. - Následná péče ...'!F38</f>
        <v>0</v>
      </c>
      <c r="BD59" s="101">
        <f>'SO-01.3. - Následná péče ...'!F39</f>
        <v>0</v>
      </c>
      <c r="BT59" s="102" t="s">
        <v>81</v>
      </c>
      <c r="BV59" s="102" t="s">
        <v>73</v>
      </c>
      <c r="BW59" s="102" t="s">
        <v>93</v>
      </c>
      <c r="BX59" s="102" t="s">
        <v>79</v>
      </c>
      <c r="CL59" s="102" t="s">
        <v>80</v>
      </c>
    </row>
    <row r="60" spans="1:91" s="7" customFormat="1" ht="14.4" customHeight="1">
      <c r="A60" s="95" t="s">
        <v>82</v>
      </c>
      <c r="B60" s="85"/>
      <c r="C60" s="86"/>
      <c r="D60" s="323" t="s">
        <v>94</v>
      </c>
      <c r="E60" s="323"/>
      <c r="F60" s="323"/>
      <c r="G60" s="323"/>
      <c r="H60" s="323"/>
      <c r="I60" s="87"/>
      <c r="J60" s="323" t="s">
        <v>95</v>
      </c>
      <c r="K60" s="323"/>
      <c r="L60" s="323"/>
      <c r="M60" s="323"/>
      <c r="N60" s="323"/>
      <c r="O60" s="323"/>
      <c r="P60" s="323"/>
      <c r="Q60" s="323"/>
      <c r="R60" s="323"/>
      <c r="S60" s="323"/>
      <c r="T60" s="323"/>
      <c r="U60" s="323"/>
      <c r="V60" s="323"/>
      <c r="W60" s="323"/>
      <c r="X60" s="323"/>
      <c r="Y60" s="323"/>
      <c r="Z60" s="323"/>
      <c r="AA60" s="323"/>
      <c r="AB60" s="323"/>
      <c r="AC60" s="323"/>
      <c r="AD60" s="323"/>
      <c r="AE60" s="323"/>
      <c r="AF60" s="323"/>
      <c r="AG60" s="322">
        <f>'VON - Vedlejší a ostatní ...'!J30</f>
        <v>0</v>
      </c>
      <c r="AH60" s="321"/>
      <c r="AI60" s="321"/>
      <c r="AJ60" s="321"/>
      <c r="AK60" s="321"/>
      <c r="AL60" s="321"/>
      <c r="AM60" s="321"/>
      <c r="AN60" s="322">
        <f t="shared" si="0"/>
        <v>0</v>
      </c>
      <c r="AO60" s="321"/>
      <c r="AP60" s="321"/>
      <c r="AQ60" s="88" t="s">
        <v>94</v>
      </c>
      <c r="AR60" s="89"/>
      <c r="AS60" s="103">
        <v>0</v>
      </c>
      <c r="AT60" s="104">
        <f t="shared" si="1"/>
        <v>0</v>
      </c>
      <c r="AU60" s="105">
        <f>'VON - Vedlejší a ostatní ...'!P82</f>
        <v>0</v>
      </c>
      <c r="AV60" s="104">
        <f>'VON - Vedlejší a ostatní ...'!J33</f>
        <v>0</v>
      </c>
      <c r="AW60" s="104">
        <f>'VON - Vedlejší a ostatní ...'!J34</f>
        <v>0</v>
      </c>
      <c r="AX60" s="104">
        <f>'VON - Vedlejší a ostatní ...'!J35</f>
        <v>0</v>
      </c>
      <c r="AY60" s="104">
        <f>'VON - Vedlejší a ostatní ...'!J36</f>
        <v>0</v>
      </c>
      <c r="AZ60" s="104">
        <f>'VON - Vedlejší a ostatní ...'!F33</f>
        <v>0</v>
      </c>
      <c r="BA60" s="104">
        <f>'VON - Vedlejší a ostatní ...'!F34</f>
        <v>0</v>
      </c>
      <c r="BB60" s="104">
        <f>'VON - Vedlejší a ostatní ...'!F35</f>
        <v>0</v>
      </c>
      <c r="BC60" s="104">
        <f>'VON - Vedlejší a ostatní ...'!F36</f>
        <v>0</v>
      </c>
      <c r="BD60" s="106">
        <f>'VON - Vedlejší a ostatní ...'!F37</f>
        <v>0</v>
      </c>
      <c r="BT60" s="94" t="s">
        <v>78</v>
      </c>
      <c r="BV60" s="94" t="s">
        <v>73</v>
      </c>
      <c r="BW60" s="94" t="s">
        <v>96</v>
      </c>
      <c r="BX60" s="94" t="s">
        <v>5</v>
      </c>
      <c r="CL60" s="94" t="s">
        <v>19</v>
      </c>
      <c r="CM60" s="94" t="s">
        <v>81</v>
      </c>
    </row>
    <row r="61" spans="1:91" s="2" customFormat="1" ht="30" customHeight="1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8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</row>
    <row r="62" spans="1:91" s="2" customFormat="1" ht="6.9" customHeight="1">
      <c r="A62" s="33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38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</row>
  </sheetData>
  <sheetProtection algorithmName="SHA-512" hashValue="O1qYT39yqDU2ZsiiikMxK+yUwLRk+BWH3+mQl2T4qbNRjo7ODYnnqfE29TqugwNP9+ocCk9/j81iHbu8eMGCZQ==" saltValue="6lrbkbPvCNuYIq7gjOD93BXSDGuF9ZwDcAtWTHzOfhtiilQp2ztO9kAIgqtzyDiST+MxQq2JpyND3zggga9IJA==" spinCount="100000" sheet="1" objects="1" scenarios="1" formatColumns="0" formatRows="0"/>
  <mergeCells count="62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0:AP60"/>
    <mergeCell ref="AG60:AM60"/>
    <mergeCell ref="D60:H60"/>
    <mergeCell ref="J60:AF60"/>
    <mergeCell ref="AG54:AM54"/>
    <mergeCell ref="AN54:AP54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L45:AO45"/>
    <mergeCell ref="AM47:AN47"/>
    <mergeCell ref="AS49:AT51"/>
    <mergeCell ref="AM49:AP49"/>
    <mergeCell ref="AM50:AP50"/>
  </mergeCells>
  <hyperlinks>
    <hyperlink ref="A56" location="'SO-01 - Biokoridor LBK 13...'!C2" display="/"/>
    <hyperlink ref="A57" location="'SO-01.1. - Následná péče ...'!C2" display="/"/>
    <hyperlink ref="A58" location="'SO-01.2. - Následná péče ...'!C2" display="/"/>
    <hyperlink ref="A59" location="'SO-01.3. - Následná péče ...'!C2" display="/"/>
    <hyperlink ref="A60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1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1" width="21.570312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6" t="s">
        <v>79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81</v>
      </c>
    </row>
    <row r="4" spans="1:46" s="1" customFormat="1" ht="24.9" customHeight="1">
      <c r="B4" s="19"/>
      <c r="D4" s="109" t="s">
        <v>97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4.4" customHeight="1">
      <c r="B7" s="19"/>
      <c r="E7" s="349" t="str">
        <f>'Rekapitulace stavby'!K6</f>
        <v>PD - Biokoridor LBK 1345/252, k.ú. Pěnčín</v>
      </c>
      <c r="F7" s="350"/>
      <c r="G7" s="350"/>
      <c r="H7" s="350"/>
      <c r="L7" s="19"/>
    </row>
    <row r="8" spans="1:46" s="2" customFormat="1" ht="12" customHeight="1">
      <c r="A8" s="33"/>
      <c r="B8" s="38"/>
      <c r="C8" s="33"/>
      <c r="D8" s="111" t="s">
        <v>98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51" t="s">
        <v>99</v>
      </c>
      <c r="F9" s="352"/>
      <c r="G9" s="352"/>
      <c r="H9" s="352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02" t="s">
        <v>80</v>
      </c>
      <c r="G11" s="33"/>
      <c r="H11" s="33"/>
      <c r="I11" s="111" t="s">
        <v>20</v>
      </c>
      <c r="J11" s="102" t="s">
        <v>19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02" t="s">
        <v>22</v>
      </c>
      <c r="G12" s="33"/>
      <c r="H12" s="33"/>
      <c r="I12" s="111" t="s">
        <v>23</v>
      </c>
      <c r="J12" s="113" t="str">
        <f>'Rekapitulace stavby'!AN8</f>
        <v>11. 8. 2020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02" t="s">
        <v>19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1" t="s">
        <v>28</v>
      </c>
      <c r="J15" s="102" t="s">
        <v>19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3" t="str">
        <f>'Rekapitulace stavby'!E14</f>
        <v>Vyplň údaj</v>
      </c>
      <c r="F18" s="354"/>
      <c r="G18" s="354"/>
      <c r="H18" s="354"/>
      <c r="I18" s="111" t="s">
        <v>28</v>
      </c>
      <c r="J18" s="29" t="str">
        <f>'Rekapitulace stavby'!AN14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26</v>
      </c>
      <c r="J20" s="102" t="s">
        <v>19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1" t="s">
        <v>28</v>
      </c>
      <c r="J21" s="102" t="s">
        <v>19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26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4"/>
      <c r="B27" s="115"/>
      <c r="C27" s="114"/>
      <c r="D27" s="114"/>
      <c r="E27" s="355" t="s">
        <v>19</v>
      </c>
      <c r="F27" s="355"/>
      <c r="G27" s="355"/>
      <c r="H27" s="355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ROUND(J83,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41</v>
      </c>
      <c r="E33" s="111" t="s">
        <v>42</v>
      </c>
      <c r="F33" s="122">
        <f>ROUND((SUM(BE83:BE160)),  2)</f>
        <v>0</v>
      </c>
      <c r="G33" s="33"/>
      <c r="H33" s="33"/>
      <c r="I33" s="123">
        <v>0.21</v>
      </c>
      <c r="J33" s="122">
        <f>ROUND(((SUM(BE83:BE160))*I33),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43</v>
      </c>
      <c r="F34" s="122">
        <f>ROUND((SUM(BF83:BF160)),  2)</f>
        <v>0</v>
      </c>
      <c r="G34" s="33"/>
      <c r="H34" s="33"/>
      <c r="I34" s="123">
        <v>0.15</v>
      </c>
      <c r="J34" s="122">
        <f>ROUND(((SUM(BF83:BF160))*I34),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ROUND((SUM(BG83:BG160)),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ROUND((SUM(BH83:BH160)),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ROUND((SUM(BI83:BI160)),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100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56" t="str">
        <f>E7</f>
        <v>PD - Biokoridor LBK 1345/252, k.ú. Pěnčín</v>
      </c>
      <c r="F48" s="357"/>
      <c r="G48" s="357"/>
      <c r="H48" s="357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98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05" t="str">
        <f>E9</f>
        <v>SO-01 - Biokoridor LBK 1345/252, k.ú. Pěnčín</v>
      </c>
      <c r="F50" s="358"/>
      <c r="G50" s="358"/>
      <c r="H50" s="358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11. 8. 2020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Liberec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101</v>
      </c>
      <c r="D57" s="136"/>
      <c r="E57" s="136"/>
      <c r="F57" s="136"/>
      <c r="G57" s="136"/>
      <c r="H57" s="136"/>
      <c r="I57" s="136"/>
      <c r="J57" s="137" t="s">
        <v>102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8" t="s">
        <v>69</v>
      </c>
      <c r="D59" s="35"/>
      <c r="E59" s="35"/>
      <c r="F59" s="35"/>
      <c r="G59" s="35"/>
      <c r="H59" s="35"/>
      <c r="I59" s="35"/>
      <c r="J59" s="76">
        <f>J83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103</v>
      </c>
    </row>
    <row r="60" spans="1:47" s="9" customFormat="1" ht="24.9" customHeight="1">
      <c r="B60" s="139"/>
      <c r="C60" s="140"/>
      <c r="D60" s="141" t="s">
        <v>104</v>
      </c>
      <c r="E60" s="142"/>
      <c r="F60" s="142"/>
      <c r="G60" s="142"/>
      <c r="H60" s="142"/>
      <c r="I60" s="142"/>
      <c r="J60" s="143">
        <f>J84</f>
        <v>0</v>
      </c>
      <c r="K60" s="140"/>
      <c r="L60" s="144"/>
    </row>
    <row r="61" spans="1:47" s="10" customFormat="1" ht="19.95" customHeight="1">
      <c r="B61" s="145"/>
      <c r="C61" s="96"/>
      <c r="D61" s="146" t="s">
        <v>105</v>
      </c>
      <c r="E61" s="147"/>
      <c r="F61" s="147"/>
      <c r="G61" s="147"/>
      <c r="H61" s="147"/>
      <c r="I61" s="147"/>
      <c r="J61" s="148">
        <f>J85</f>
        <v>0</v>
      </c>
      <c r="K61" s="96"/>
      <c r="L61" s="149"/>
    </row>
    <row r="62" spans="1:47" s="10" customFormat="1" ht="19.95" customHeight="1">
      <c r="B62" s="145"/>
      <c r="C62" s="96"/>
      <c r="D62" s="146" t="s">
        <v>106</v>
      </c>
      <c r="E62" s="147"/>
      <c r="F62" s="147"/>
      <c r="G62" s="147"/>
      <c r="H62" s="147"/>
      <c r="I62" s="147"/>
      <c r="J62" s="148">
        <f>J152</f>
        <v>0</v>
      </c>
      <c r="K62" s="96"/>
      <c r="L62" s="149"/>
    </row>
    <row r="63" spans="1:47" s="10" customFormat="1" ht="19.95" customHeight="1">
      <c r="B63" s="145"/>
      <c r="C63" s="96"/>
      <c r="D63" s="146" t="s">
        <v>107</v>
      </c>
      <c r="E63" s="147"/>
      <c r="F63" s="147"/>
      <c r="G63" s="147"/>
      <c r="H63" s="147"/>
      <c r="I63" s="147"/>
      <c r="J63" s="148">
        <f>J158</f>
        <v>0</v>
      </c>
      <c r="K63" s="96"/>
      <c r="L63" s="149"/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12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" customHeight="1">
      <c r="A65" s="33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112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" customHeight="1">
      <c r="A69" s="33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" customHeight="1">
      <c r="A70" s="33"/>
      <c r="B70" s="34"/>
      <c r="C70" s="22" t="s">
        <v>108</v>
      </c>
      <c r="D70" s="35"/>
      <c r="E70" s="35"/>
      <c r="F70" s="35"/>
      <c r="G70" s="35"/>
      <c r="H70" s="35"/>
      <c r="I70" s="35"/>
      <c r="J70" s="35"/>
      <c r="K70" s="35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4.4" customHeight="1">
      <c r="A73" s="33"/>
      <c r="B73" s="34"/>
      <c r="C73" s="35"/>
      <c r="D73" s="35"/>
      <c r="E73" s="356" t="str">
        <f>E7</f>
        <v>PD - Biokoridor LBK 1345/252, k.ú. Pěnčín</v>
      </c>
      <c r="F73" s="357"/>
      <c r="G73" s="357"/>
      <c r="H73" s="357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98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4.4" customHeight="1">
      <c r="A75" s="33"/>
      <c r="B75" s="34"/>
      <c r="C75" s="35"/>
      <c r="D75" s="35"/>
      <c r="E75" s="305" t="str">
        <f>E9</f>
        <v>SO-01 - Biokoridor LBK 1345/252, k.ú. Pěnčín</v>
      </c>
      <c r="F75" s="358"/>
      <c r="G75" s="358"/>
      <c r="H75" s="358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21</v>
      </c>
      <c r="D77" s="35"/>
      <c r="E77" s="35"/>
      <c r="F77" s="26" t="str">
        <f>F12</f>
        <v xml:space="preserve"> </v>
      </c>
      <c r="G77" s="35"/>
      <c r="H77" s="35"/>
      <c r="I77" s="28" t="s">
        <v>23</v>
      </c>
      <c r="J77" s="58" t="str">
        <f>IF(J12="","",J12)</f>
        <v>11. 8. 2020</v>
      </c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26.4" customHeight="1">
      <c r="A79" s="33"/>
      <c r="B79" s="34"/>
      <c r="C79" s="28" t="s">
        <v>25</v>
      </c>
      <c r="D79" s="35"/>
      <c r="E79" s="35"/>
      <c r="F79" s="26" t="str">
        <f>E15</f>
        <v>ČR-SPÚ, Pobočka Liberec</v>
      </c>
      <c r="G79" s="35"/>
      <c r="H79" s="35"/>
      <c r="I79" s="28" t="s">
        <v>31</v>
      </c>
      <c r="J79" s="31" t="str">
        <f>E21</f>
        <v>Agroprojekce Litomyšl, s.r.o.</v>
      </c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6" customHeight="1">
      <c r="A80" s="33"/>
      <c r="B80" s="34"/>
      <c r="C80" s="28" t="s">
        <v>29</v>
      </c>
      <c r="D80" s="35"/>
      <c r="E80" s="35"/>
      <c r="F80" s="26" t="str">
        <f>IF(E18="","",E18)</f>
        <v>Vyplň údaj</v>
      </c>
      <c r="G80" s="35"/>
      <c r="H80" s="35"/>
      <c r="I80" s="28" t="s">
        <v>34</v>
      </c>
      <c r="J80" s="31" t="str">
        <f>E24</f>
        <v xml:space="preserve"> </v>
      </c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0.3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11" customFormat="1" ht="29.25" customHeight="1">
      <c r="A82" s="150"/>
      <c r="B82" s="151"/>
      <c r="C82" s="152" t="s">
        <v>109</v>
      </c>
      <c r="D82" s="153" t="s">
        <v>56</v>
      </c>
      <c r="E82" s="153" t="s">
        <v>52</v>
      </c>
      <c r="F82" s="153" t="s">
        <v>53</v>
      </c>
      <c r="G82" s="153" t="s">
        <v>110</v>
      </c>
      <c r="H82" s="153" t="s">
        <v>111</v>
      </c>
      <c r="I82" s="153" t="s">
        <v>112</v>
      </c>
      <c r="J82" s="153" t="s">
        <v>102</v>
      </c>
      <c r="K82" s="154" t="s">
        <v>113</v>
      </c>
      <c r="L82" s="155"/>
      <c r="M82" s="67" t="s">
        <v>19</v>
      </c>
      <c r="N82" s="68" t="s">
        <v>41</v>
      </c>
      <c r="O82" s="68" t="s">
        <v>114</v>
      </c>
      <c r="P82" s="68" t="s">
        <v>115</v>
      </c>
      <c r="Q82" s="68" t="s">
        <v>116</v>
      </c>
      <c r="R82" s="68" t="s">
        <v>117</v>
      </c>
      <c r="S82" s="68" t="s">
        <v>118</v>
      </c>
      <c r="T82" s="69" t="s">
        <v>119</v>
      </c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</row>
    <row r="83" spans="1:65" s="2" customFormat="1" ht="22.8" customHeight="1">
      <c r="A83" s="33"/>
      <c r="B83" s="34"/>
      <c r="C83" s="74" t="s">
        <v>120</v>
      </c>
      <c r="D83" s="35"/>
      <c r="E83" s="35"/>
      <c r="F83" s="35"/>
      <c r="G83" s="35"/>
      <c r="H83" s="35"/>
      <c r="I83" s="35"/>
      <c r="J83" s="156">
        <f>BK83</f>
        <v>0</v>
      </c>
      <c r="K83" s="35"/>
      <c r="L83" s="38"/>
      <c r="M83" s="70"/>
      <c r="N83" s="157"/>
      <c r="O83" s="71"/>
      <c r="P83" s="158">
        <f>P84</f>
        <v>0</v>
      </c>
      <c r="Q83" s="71"/>
      <c r="R83" s="158">
        <f>R84</f>
        <v>21.228135000000002</v>
      </c>
      <c r="S83" s="71"/>
      <c r="T83" s="159">
        <f>T84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70</v>
      </c>
      <c r="AU83" s="16" t="s">
        <v>103</v>
      </c>
      <c r="BK83" s="160">
        <f>BK84</f>
        <v>0</v>
      </c>
    </row>
    <row r="84" spans="1:65" s="12" customFormat="1" ht="25.95" customHeight="1">
      <c r="B84" s="161"/>
      <c r="C84" s="162"/>
      <c r="D84" s="163" t="s">
        <v>70</v>
      </c>
      <c r="E84" s="164" t="s">
        <v>121</v>
      </c>
      <c r="F84" s="164" t="s">
        <v>122</v>
      </c>
      <c r="G84" s="162"/>
      <c r="H84" s="162"/>
      <c r="I84" s="165"/>
      <c r="J84" s="166">
        <f>BK84</f>
        <v>0</v>
      </c>
      <c r="K84" s="162"/>
      <c r="L84" s="167"/>
      <c r="M84" s="168"/>
      <c r="N84" s="169"/>
      <c r="O84" s="169"/>
      <c r="P84" s="170">
        <f>P85+P152+P158</f>
        <v>0</v>
      </c>
      <c r="Q84" s="169"/>
      <c r="R84" s="170">
        <f>R85+R152+R158</f>
        <v>21.228135000000002</v>
      </c>
      <c r="S84" s="169"/>
      <c r="T84" s="171">
        <f>T85+T152+T158</f>
        <v>0</v>
      </c>
      <c r="AR84" s="172" t="s">
        <v>78</v>
      </c>
      <c r="AT84" s="173" t="s">
        <v>70</v>
      </c>
      <c r="AU84" s="173" t="s">
        <v>71</v>
      </c>
      <c r="AY84" s="172" t="s">
        <v>123</v>
      </c>
      <c r="BK84" s="174">
        <f>BK85+BK152+BK158</f>
        <v>0</v>
      </c>
    </row>
    <row r="85" spans="1:65" s="12" customFormat="1" ht="22.8" customHeight="1">
      <c r="B85" s="161"/>
      <c r="C85" s="162"/>
      <c r="D85" s="163" t="s">
        <v>70</v>
      </c>
      <c r="E85" s="175" t="s">
        <v>78</v>
      </c>
      <c r="F85" s="175" t="s">
        <v>124</v>
      </c>
      <c r="G85" s="162"/>
      <c r="H85" s="162"/>
      <c r="I85" s="165"/>
      <c r="J85" s="176">
        <f>BK85</f>
        <v>0</v>
      </c>
      <c r="K85" s="162"/>
      <c r="L85" s="167"/>
      <c r="M85" s="168"/>
      <c r="N85" s="169"/>
      <c r="O85" s="169"/>
      <c r="P85" s="170">
        <f>SUM(P86:P151)</f>
        <v>0</v>
      </c>
      <c r="Q85" s="169"/>
      <c r="R85" s="170">
        <f>SUM(R86:R151)</f>
        <v>16.952055000000001</v>
      </c>
      <c r="S85" s="169"/>
      <c r="T85" s="171">
        <f>SUM(T86:T151)</f>
        <v>0</v>
      </c>
      <c r="AR85" s="172" t="s">
        <v>78</v>
      </c>
      <c r="AT85" s="173" t="s">
        <v>70</v>
      </c>
      <c r="AU85" s="173" t="s">
        <v>78</v>
      </c>
      <c r="AY85" s="172" t="s">
        <v>123</v>
      </c>
      <c r="BK85" s="174">
        <f>SUM(BK86:BK151)</f>
        <v>0</v>
      </c>
    </row>
    <row r="86" spans="1:65" s="2" customFormat="1" ht="22.2" customHeight="1">
      <c r="A86" s="33"/>
      <c r="B86" s="34"/>
      <c r="C86" s="177" t="s">
        <v>78</v>
      </c>
      <c r="D86" s="177" t="s">
        <v>125</v>
      </c>
      <c r="E86" s="178" t="s">
        <v>126</v>
      </c>
      <c r="F86" s="179" t="s">
        <v>127</v>
      </c>
      <c r="G86" s="180" t="s">
        <v>128</v>
      </c>
      <c r="H86" s="181">
        <v>9909</v>
      </c>
      <c r="I86" s="182"/>
      <c r="J86" s="183">
        <f>ROUND(I86*H86,2)</f>
        <v>0</v>
      </c>
      <c r="K86" s="179" t="s">
        <v>129</v>
      </c>
      <c r="L86" s="38"/>
      <c r="M86" s="184" t="s">
        <v>19</v>
      </c>
      <c r="N86" s="185" t="s">
        <v>42</v>
      </c>
      <c r="O86" s="63"/>
      <c r="P86" s="186">
        <f>O86*H86</f>
        <v>0</v>
      </c>
      <c r="Q86" s="186">
        <v>0</v>
      </c>
      <c r="R86" s="186">
        <f>Q86*H86</f>
        <v>0</v>
      </c>
      <c r="S86" s="186">
        <v>0</v>
      </c>
      <c r="T86" s="187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8" t="s">
        <v>130</v>
      </c>
      <c r="AT86" s="188" t="s">
        <v>125</v>
      </c>
      <c r="AU86" s="188" t="s">
        <v>81</v>
      </c>
      <c r="AY86" s="16" t="s">
        <v>123</v>
      </c>
      <c r="BE86" s="189">
        <f>IF(N86="základní",J86,0)</f>
        <v>0</v>
      </c>
      <c r="BF86" s="189">
        <f>IF(N86="snížená",J86,0)</f>
        <v>0</v>
      </c>
      <c r="BG86" s="189">
        <f>IF(N86="zákl. přenesená",J86,0)</f>
        <v>0</v>
      </c>
      <c r="BH86" s="189">
        <f>IF(N86="sníž. přenesená",J86,0)</f>
        <v>0</v>
      </c>
      <c r="BI86" s="189">
        <f>IF(N86="nulová",J86,0)</f>
        <v>0</v>
      </c>
      <c r="BJ86" s="16" t="s">
        <v>78</v>
      </c>
      <c r="BK86" s="189">
        <f>ROUND(I86*H86,2)</f>
        <v>0</v>
      </c>
      <c r="BL86" s="16" t="s">
        <v>130</v>
      </c>
      <c r="BM86" s="188" t="s">
        <v>131</v>
      </c>
    </row>
    <row r="87" spans="1:65" s="2" customFormat="1" ht="19.2">
      <c r="A87" s="33"/>
      <c r="B87" s="34"/>
      <c r="C87" s="35"/>
      <c r="D87" s="190" t="s">
        <v>132</v>
      </c>
      <c r="E87" s="35"/>
      <c r="F87" s="191" t="s">
        <v>133</v>
      </c>
      <c r="G87" s="35"/>
      <c r="H87" s="35"/>
      <c r="I87" s="192"/>
      <c r="J87" s="35"/>
      <c r="K87" s="35"/>
      <c r="L87" s="38"/>
      <c r="M87" s="193"/>
      <c r="N87" s="194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132</v>
      </c>
      <c r="AU87" s="16" t="s">
        <v>81</v>
      </c>
    </row>
    <row r="88" spans="1:65" s="13" customFormat="1" ht="10.199999999999999">
      <c r="B88" s="195"/>
      <c r="C88" s="196"/>
      <c r="D88" s="190" t="s">
        <v>134</v>
      </c>
      <c r="E88" s="197" t="s">
        <v>19</v>
      </c>
      <c r="F88" s="198" t="s">
        <v>135</v>
      </c>
      <c r="G88" s="196"/>
      <c r="H88" s="199">
        <v>9909</v>
      </c>
      <c r="I88" s="200"/>
      <c r="J88" s="196"/>
      <c r="K88" s="196"/>
      <c r="L88" s="201"/>
      <c r="M88" s="202"/>
      <c r="N88" s="203"/>
      <c r="O88" s="203"/>
      <c r="P88" s="203"/>
      <c r="Q88" s="203"/>
      <c r="R88" s="203"/>
      <c r="S88" s="203"/>
      <c r="T88" s="204"/>
      <c r="AT88" s="205" t="s">
        <v>134</v>
      </c>
      <c r="AU88" s="205" t="s">
        <v>81</v>
      </c>
      <c r="AV88" s="13" t="s">
        <v>81</v>
      </c>
      <c r="AW88" s="13" t="s">
        <v>33</v>
      </c>
      <c r="AX88" s="13" t="s">
        <v>78</v>
      </c>
      <c r="AY88" s="205" t="s">
        <v>123</v>
      </c>
    </row>
    <row r="89" spans="1:65" s="2" customFormat="1" ht="13.8" customHeight="1">
      <c r="A89" s="33"/>
      <c r="B89" s="34"/>
      <c r="C89" s="206" t="s">
        <v>81</v>
      </c>
      <c r="D89" s="206" t="s">
        <v>136</v>
      </c>
      <c r="E89" s="207" t="s">
        <v>137</v>
      </c>
      <c r="F89" s="208" t="s">
        <v>138</v>
      </c>
      <c r="G89" s="209" t="s">
        <v>139</v>
      </c>
      <c r="H89" s="210">
        <v>204.125</v>
      </c>
      <c r="I89" s="211"/>
      <c r="J89" s="212">
        <f>ROUND(I89*H89,2)</f>
        <v>0</v>
      </c>
      <c r="K89" s="208" t="s">
        <v>129</v>
      </c>
      <c r="L89" s="213"/>
      <c r="M89" s="214" t="s">
        <v>19</v>
      </c>
      <c r="N89" s="215" t="s">
        <v>42</v>
      </c>
      <c r="O89" s="63"/>
      <c r="P89" s="186">
        <f>O89*H89</f>
        <v>0</v>
      </c>
      <c r="Q89" s="186">
        <v>1E-3</v>
      </c>
      <c r="R89" s="186">
        <f>Q89*H89</f>
        <v>0.204125</v>
      </c>
      <c r="S89" s="186">
        <v>0</v>
      </c>
      <c r="T89" s="187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8" t="s">
        <v>140</v>
      </c>
      <c r="AT89" s="188" t="s">
        <v>136</v>
      </c>
      <c r="AU89" s="188" t="s">
        <v>81</v>
      </c>
      <c r="AY89" s="16" t="s">
        <v>123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6" t="s">
        <v>78</v>
      </c>
      <c r="BK89" s="189">
        <f>ROUND(I89*H89,2)</f>
        <v>0</v>
      </c>
      <c r="BL89" s="16" t="s">
        <v>130</v>
      </c>
      <c r="BM89" s="188" t="s">
        <v>141</v>
      </c>
    </row>
    <row r="90" spans="1:65" s="2" customFormat="1" ht="10.199999999999999">
      <c r="A90" s="33"/>
      <c r="B90" s="34"/>
      <c r="C90" s="35"/>
      <c r="D90" s="190" t="s">
        <v>132</v>
      </c>
      <c r="E90" s="35"/>
      <c r="F90" s="191" t="s">
        <v>138</v>
      </c>
      <c r="G90" s="35"/>
      <c r="H90" s="35"/>
      <c r="I90" s="192"/>
      <c r="J90" s="35"/>
      <c r="K90" s="35"/>
      <c r="L90" s="38"/>
      <c r="M90" s="193"/>
      <c r="N90" s="194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132</v>
      </c>
      <c r="AU90" s="16" t="s">
        <v>81</v>
      </c>
    </row>
    <row r="91" spans="1:65" s="13" customFormat="1" ht="10.199999999999999">
      <c r="B91" s="195"/>
      <c r="C91" s="196"/>
      <c r="D91" s="190" t="s">
        <v>134</v>
      </c>
      <c r="E91" s="197" t="s">
        <v>19</v>
      </c>
      <c r="F91" s="198" t="s">
        <v>142</v>
      </c>
      <c r="G91" s="196"/>
      <c r="H91" s="199">
        <v>204.125</v>
      </c>
      <c r="I91" s="200"/>
      <c r="J91" s="196"/>
      <c r="K91" s="196"/>
      <c r="L91" s="201"/>
      <c r="M91" s="202"/>
      <c r="N91" s="203"/>
      <c r="O91" s="203"/>
      <c r="P91" s="203"/>
      <c r="Q91" s="203"/>
      <c r="R91" s="203"/>
      <c r="S91" s="203"/>
      <c r="T91" s="204"/>
      <c r="AT91" s="205" t="s">
        <v>134</v>
      </c>
      <c r="AU91" s="205" t="s">
        <v>81</v>
      </c>
      <c r="AV91" s="13" t="s">
        <v>81</v>
      </c>
      <c r="AW91" s="13" t="s">
        <v>33</v>
      </c>
      <c r="AX91" s="13" t="s">
        <v>78</v>
      </c>
      <c r="AY91" s="205" t="s">
        <v>123</v>
      </c>
    </row>
    <row r="92" spans="1:65" s="2" customFormat="1" ht="22.2" customHeight="1">
      <c r="A92" s="33"/>
      <c r="B92" s="34"/>
      <c r="C92" s="177" t="s">
        <v>143</v>
      </c>
      <c r="D92" s="177" t="s">
        <v>125</v>
      </c>
      <c r="E92" s="178" t="s">
        <v>144</v>
      </c>
      <c r="F92" s="179" t="s">
        <v>145</v>
      </c>
      <c r="G92" s="180" t="s">
        <v>146</v>
      </c>
      <c r="H92" s="181">
        <v>1010</v>
      </c>
      <c r="I92" s="182"/>
      <c r="J92" s="183">
        <f>ROUND(I92*H92,2)</f>
        <v>0</v>
      </c>
      <c r="K92" s="179" t="s">
        <v>129</v>
      </c>
      <c r="L92" s="38"/>
      <c r="M92" s="184" t="s">
        <v>19</v>
      </c>
      <c r="N92" s="185" t="s">
        <v>42</v>
      </c>
      <c r="O92" s="63"/>
      <c r="P92" s="186">
        <f>O92*H92</f>
        <v>0</v>
      </c>
      <c r="Q92" s="186">
        <v>0</v>
      </c>
      <c r="R92" s="186">
        <f>Q92*H92</f>
        <v>0</v>
      </c>
      <c r="S92" s="186">
        <v>0</v>
      </c>
      <c r="T92" s="187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8" t="s">
        <v>130</v>
      </c>
      <c r="AT92" s="188" t="s">
        <v>125</v>
      </c>
      <c r="AU92" s="188" t="s">
        <v>81</v>
      </c>
      <c r="AY92" s="16" t="s">
        <v>123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16" t="s">
        <v>78</v>
      </c>
      <c r="BK92" s="189">
        <f>ROUND(I92*H92,2)</f>
        <v>0</v>
      </c>
      <c r="BL92" s="16" t="s">
        <v>130</v>
      </c>
      <c r="BM92" s="188" t="s">
        <v>147</v>
      </c>
    </row>
    <row r="93" spans="1:65" s="2" customFormat="1" ht="28.8">
      <c r="A93" s="33"/>
      <c r="B93" s="34"/>
      <c r="C93" s="35"/>
      <c r="D93" s="190" t="s">
        <v>132</v>
      </c>
      <c r="E93" s="35"/>
      <c r="F93" s="191" t="s">
        <v>148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132</v>
      </c>
      <c r="AU93" s="16" t="s">
        <v>81</v>
      </c>
    </row>
    <row r="94" spans="1:65" s="13" customFormat="1" ht="10.199999999999999">
      <c r="B94" s="195"/>
      <c r="C94" s="196"/>
      <c r="D94" s="190" t="s">
        <v>134</v>
      </c>
      <c r="E94" s="197" t="s">
        <v>19</v>
      </c>
      <c r="F94" s="198" t="s">
        <v>149</v>
      </c>
      <c r="G94" s="196"/>
      <c r="H94" s="199">
        <v>1010</v>
      </c>
      <c r="I94" s="200"/>
      <c r="J94" s="196"/>
      <c r="K94" s="196"/>
      <c r="L94" s="201"/>
      <c r="M94" s="202"/>
      <c r="N94" s="203"/>
      <c r="O94" s="203"/>
      <c r="P94" s="203"/>
      <c r="Q94" s="203"/>
      <c r="R94" s="203"/>
      <c r="S94" s="203"/>
      <c r="T94" s="204"/>
      <c r="AT94" s="205" t="s">
        <v>134</v>
      </c>
      <c r="AU94" s="205" t="s">
        <v>81</v>
      </c>
      <c r="AV94" s="13" t="s">
        <v>81</v>
      </c>
      <c r="AW94" s="13" t="s">
        <v>33</v>
      </c>
      <c r="AX94" s="13" t="s">
        <v>78</v>
      </c>
      <c r="AY94" s="205" t="s">
        <v>123</v>
      </c>
    </row>
    <row r="95" spans="1:65" s="2" customFormat="1" ht="22.2" customHeight="1">
      <c r="A95" s="33"/>
      <c r="B95" s="34"/>
      <c r="C95" s="177" t="s">
        <v>130</v>
      </c>
      <c r="D95" s="177" t="s">
        <v>125</v>
      </c>
      <c r="E95" s="178" t="s">
        <v>150</v>
      </c>
      <c r="F95" s="179" t="s">
        <v>151</v>
      </c>
      <c r="G95" s="180" t="s">
        <v>146</v>
      </c>
      <c r="H95" s="181">
        <v>550</v>
      </c>
      <c r="I95" s="182"/>
      <c r="J95" s="183">
        <f>ROUND(I95*H95,2)</f>
        <v>0</v>
      </c>
      <c r="K95" s="179" t="s">
        <v>129</v>
      </c>
      <c r="L95" s="38"/>
      <c r="M95" s="184" t="s">
        <v>19</v>
      </c>
      <c r="N95" s="185" t="s">
        <v>42</v>
      </c>
      <c r="O95" s="63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130</v>
      </c>
      <c r="AT95" s="188" t="s">
        <v>125</v>
      </c>
      <c r="AU95" s="188" t="s">
        <v>81</v>
      </c>
      <c r="AY95" s="16" t="s">
        <v>123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78</v>
      </c>
      <c r="BK95" s="189">
        <f>ROUND(I95*H95,2)</f>
        <v>0</v>
      </c>
      <c r="BL95" s="16" t="s">
        <v>130</v>
      </c>
      <c r="BM95" s="188" t="s">
        <v>152</v>
      </c>
    </row>
    <row r="96" spans="1:65" s="2" customFormat="1" ht="28.8">
      <c r="A96" s="33"/>
      <c r="B96" s="34"/>
      <c r="C96" s="35"/>
      <c r="D96" s="190" t="s">
        <v>132</v>
      </c>
      <c r="E96" s="35"/>
      <c r="F96" s="191" t="s">
        <v>153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132</v>
      </c>
      <c r="AU96" s="16" t="s">
        <v>81</v>
      </c>
    </row>
    <row r="97" spans="1:65" s="13" customFormat="1" ht="10.199999999999999">
      <c r="B97" s="195"/>
      <c r="C97" s="196"/>
      <c r="D97" s="190" t="s">
        <v>134</v>
      </c>
      <c r="E97" s="197" t="s">
        <v>19</v>
      </c>
      <c r="F97" s="198" t="s">
        <v>154</v>
      </c>
      <c r="G97" s="196"/>
      <c r="H97" s="199">
        <v>550</v>
      </c>
      <c r="I97" s="200"/>
      <c r="J97" s="196"/>
      <c r="K97" s="196"/>
      <c r="L97" s="201"/>
      <c r="M97" s="202"/>
      <c r="N97" s="203"/>
      <c r="O97" s="203"/>
      <c r="P97" s="203"/>
      <c r="Q97" s="203"/>
      <c r="R97" s="203"/>
      <c r="S97" s="203"/>
      <c r="T97" s="204"/>
      <c r="AT97" s="205" t="s">
        <v>134</v>
      </c>
      <c r="AU97" s="205" t="s">
        <v>81</v>
      </c>
      <c r="AV97" s="13" t="s">
        <v>81</v>
      </c>
      <c r="AW97" s="13" t="s">
        <v>33</v>
      </c>
      <c r="AX97" s="13" t="s">
        <v>78</v>
      </c>
      <c r="AY97" s="205" t="s">
        <v>123</v>
      </c>
    </row>
    <row r="98" spans="1:65" s="2" customFormat="1" ht="22.2" customHeight="1">
      <c r="A98" s="33"/>
      <c r="B98" s="34"/>
      <c r="C98" s="177" t="s">
        <v>155</v>
      </c>
      <c r="D98" s="177" t="s">
        <v>125</v>
      </c>
      <c r="E98" s="178" t="s">
        <v>156</v>
      </c>
      <c r="F98" s="179" t="s">
        <v>157</v>
      </c>
      <c r="G98" s="180" t="s">
        <v>128</v>
      </c>
      <c r="H98" s="181">
        <v>9909</v>
      </c>
      <c r="I98" s="182"/>
      <c r="J98" s="183">
        <f>ROUND(I98*H98,2)</f>
        <v>0</v>
      </c>
      <c r="K98" s="179" t="s">
        <v>129</v>
      </c>
      <c r="L98" s="38"/>
      <c r="M98" s="184" t="s">
        <v>19</v>
      </c>
      <c r="N98" s="185" t="s">
        <v>42</v>
      </c>
      <c r="O98" s="63"/>
      <c r="P98" s="186">
        <f>O98*H98</f>
        <v>0</v>
      </c>
      <c r="Q98" s="186">
        <v>0</v>
      </c>
      <c r="R98" s="186">
        <f>Q98*H98</f>
        <v>0</v>
      </c>
      <c r="S98" s="186">
        <v>0</v>
      </c>
      <c r="T98" s="187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8" t="s">
        <v>130</v>
      </c>
      <c r="AT98" s="188" t="s">
        <v>125</v>
      </c>
      <c r="AU98" s="188" t="s">
        <v>81</v>
      </c>
      <c r="AY98" s="16" t="s">
        <v>123</v>
      </c>
      <c r="BE98" s="189">
        <f>IF(N98="základní",J98,0)</f>
        <v>0</v>
      </c>
      <c r="BF98" s="189">
        <f>IF(N98="snížená",J98,0)</f>
        <v>0</v>
      </c>
      <c r="BG98" s="189">
        <f>IF(N98="zákl. přenesená",J98,0)</f>
        <v>0</v>
      </c>
      <c r="BH98" s="189">
        <f>IF(N98="sníž. přenesená",J98,0)</f>
        <v>0</v>
      </c>
      <c r="BI98" s="189">
        <f>IF(N98="nulová",J98,0)</f>
        <v>0</v>
      </c>
      <c r="BJ98" s="16" t="s">
        <v>78</v>
      </c>
      <c r="BK98" s="189">
        <f>ROUND(I98*H98,2)</f>
        <v>0</v>
      </c>
      <c r="BL98" s="16" t="s">
        <v>130</v>
      </c>
      <c r="BM98" s="188" t="s">
        <v>158</v>
      </c>
    </row>
    <row r="99" spans="1:65" s="2" customFormat="1" ht="19.2">
      <c r="A99" s="33"/>
      <c r="B99" s="34"/>
      <c r="C99" s="35"/>
      <c r="D99" s="190" t="s">
        <v>132</v>
      </c>
      <c r="E99" s="35"/>
      <c r="F99" s="191" t="s">
        <v>159</v>
      </c>
      <c r="G99" s="35"/>
      <c r="H99" s="35"/>
      <c r="I99" s="192"/>
      <c r="J99" s="35"/>
      <c r="K99" s="35"/>
      <c r="L99" s="38"/>
      <c r="M99" s="193"/>
      <c r="N99" s="194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132</v>
      </c>
      <c r="AU99" s="16" t="s">
        <v>81</v>
      </c>
    </row>
    <row r="100" spans="1:65" s="13" customFormat="1" ht="10.199999999999999">
      <c r="B100" s="195"/>
      <c r="C100" s="196"/>
      <c r="D100" s="190" t="s">
        <v>134</v>
      </c>
      <c r="E100" s="197" t="s">
        <v>19</v>
      </c>
      <c r="F100" s="198" t="s">
        <v>135</v>
      </c>
      <c r="G100" s="196"/>
      <c r="H100" s="199">
        <v>9909</v>
      </c>
      <c r="I100" s="200"/>
      <c r="J100" s="196"/>
      <c r="K100" s="196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134</v>
      </c>
      <c r="AU100" s="205" t="s">
        <v>81</v>
      </c>
      <c r="AV100" s="13" t="s">
        <v>81</v>
      </c>
      <c r="AW100" s="13" t="s">
        <v>33</v>
      </c>
      <c r="AX100" s="13" t="s">
        <v>78</v>
      </c>
      <c r="AY100" s="205" t="s">
        <v>123</v>
      </c>
    </row>
    <row r="101" spans="1:65" s="2" customFormat="1" ht="13.8" customHeight="1">
      <c r="A101" s="33"/>
      <c r="B101" s="34"/>
      <c r="C101" s="177" t="s">
        <v>160</v>
      </c>
      <c r="D101" s="177" t="s">
        <v>125</v>
      </c>
      <c r="E101" s="178" t="s">
        <v>161</v>
      </c>
      <c r="F101" s="179" t="s">
        <v>162</v>
      </c>
      <c r="G101" s="180" t="s">
        <v>128</v>
      </c>
      <c r="H101" s="181">
        <v>9909</v>
      </c>
      <c r="I101" s="182"/>
      <c r="J101" s="183">
        <f>ROUND(I101*H101,2)</f>
        <v>0</v>
      </c>
      <c r="K101" s="179" t="s">
        <v>129</v>
      </c>
      <c r="L101" s="38"/>
      <c r="M101" s="184" t="s">
        <v>19</v>
      </c>
      <c r="N101" s="185" t="s">
        <v>42</v>
      </c>
      <c r="O101" s="63"/>
      <c r="P101" s="186">
        <f>O101*H101</f>
        <v>0</v>
      </c>
      <c r="Q101" s="186">
        <v>0</v>
      </c>
      <c r="R101" s="186">
        <f>Q101*H101</f>
        <v>0</v>
      </c>
      <c r="S101" s="186">
        <v>0</v>
      </c>
      <c r="T101" s="187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8" t="s">
        <v>130</v>
      </c>
      <c r="AT101" s="188" t="s">
        <v>125</v>
      </c>
      <c r="AU101" s="188" t="s">
        <v>81</v>
      </c>
      <c r="AY101" s="16" t="s">
        <v>123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16" t="s">
        <v>78</v>
      </c>
      <c r="BK101" s="189">
        <f>ROUND(I101*H101,2)</f>
        <v>0</v>
      </c>
      <c r="BL101" s="16" t="s">
        <v>130</v>
      </c>
      <c r="BM101" s="188" t="s">
        <v>163</v>
      </c>
    </row>
    <row r="102" spans="1:65" s="2" customFormat="1" ht="10.199999999999999">
      <c r="A102" s="33"/>
      <c r="B102" s="34"/>
      <c r="C102" s="35"/>
      <c r="D102" s="190" t="s">
        <v>132</v>
      </c>
      <c r="E102" s="35"/>
      <c r="F102" s="191" t="s">
        <v>164</v>
      </c>
      <c r="G102" s="35"/>
      <c r="H102" s="35"/>
      <c r="I102" s="192"/>
      <c r="J102" s="35"/>
      <c r="K102" s="35"/>
      <c r="L102" s="38"/>
      <c r="M102" s="193"/>
      <c r="N102" s="194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132</v>
      </c>
      <c r="AU102" s="16" t="s">
        <v>81</v>
      </c>
    </row>
    <row r="103" spans="1:65" s="13" customFormat="1" ht="10.199999999999999">
      <c r="B103" s="195"/>
      <c r="C103" s="196"/>
      <c r="D103" s="190" t="s">
        <v>134</v>
      </c>
      <c r="E103" s="197" t="s">
        <v>19</v>
      </c>
      <c r="F103" s="198" t="s">
        <v>135</v>
      </c>
      <c r="G103" s="196"/>
      <c r="H103" s="199">
        <v>9909</v>
      </c>
      <c r="I103" s="200"/>
      <c r="J103" s="196"/>
      <c r="K103" s="196"/>
      <c r="L103" s="201"/>
      <c r="M103" s="202"/>
      <c r="N103" s="203"/>
      <c r="O103" s="203"/>
      <c r="P103" s="203"/>
      <c r="Q103" s="203"/>
      <c r="R103" s="203"/>
      <c r="S103" s="203"/>
      <c r="T103" s="204"/>
      <c r="AT103" s="205" t="s">
        <v>134</v>
      </c>
      <c r="AU103" s="205" t="s">
        <v>81</v>
      </c>
      <c r="AV103" s="13" t="s">
        <v>81</v>
      </c>
      <c r="AW103" s="13" t="s">
        <v>33</v>
      </c>
      <c r="AX103" s="13" t="s">
        <v>78</v>
      </c>
      <c r="AY103" s="205" t="s">
        <v>123</v>
      </c>
    </row>
    <row r="104" spans="1:65" s="2" customFormat="1" ht="13.8" customHeight="1">
      <c r="A104" s="33"/>
      <c r="B104" s="34"/>
      <c r="C104" s="177" t="s">
        <v>165</v>
      </c>
      <c r="D104" s="177" t="s">
        <v>125</v>
      </c>
      <c r="E104" s="178" t="s">
        <v>166</v>
      </c>
      <c r="F104" s="179" t="s">
        <v>167</v>
      </c>
      <c r="G104" s="180" t="s">
        <v>128</v>
      </c>
      <c r="H104" s="181">
        <v>9909</v>
      </c>
      <c r="I104" s="182"/>
      <c r="J104" s="183">
        <f>ROUND(I104*H104,2)</f>
        <v>0</v>
      </c>
      <c r="K104" s="179" t="s">
        <v>129</v>
      </c>
      <c r="L104" s="38"/>
      <c r="M104" s="184" t="s">
        <v>19</v>
      </c>
      <c r="N104" s="185" t="s">
        <v>42</v>
      </c>
      <c r="O104" s="63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8" t="s">
        <v>130</v>
      </c>
      <c r="AT104" s="188" t="s">
        <v>125</v>
      </c>
      <c r="AU104" s="188" t="s">
        <v>81</v>
      </c>
      <c r="AY104" s="16" t="s">
        <v>123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6" t="s">
        <v>78</v>
      </c>
      <c r="BK104" s="189">
        <f>ROUND(I104*H104,2)</f>
        <v>0</v>
      </c>
      <c r="BL104" s="16" t="s">
        <v>130</v>
      </c>
      <c r="BM104" s="188" t="s">
        <v>168</v>
      </c>
    </row>
    <row r="105" spans="1:65" s="2" customFormat="1" ht="10.199999999999999">
      <c r="A105" s="33"/>
      <c r="B105" s="34"/>
      <c r="C105" s="35"/>
      <c r="D105" s="190" t="s">
        <v>132</v>
      </c>
      <c r="E105" s="35"/>
      <c r="F105" s="191" t="s">
        <v>169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132</v>
      </c>
      <c r="AU105" s="16" t="s">
        <v>81</v>
      </c>
    </row>
    <row r="106" spans="1:65" s="13" customFormat="1" ht="10.199999999999999">
      <c r="B106" s="195"/>
      <c r="C106" s="196"/>
      <c r="D106" s="190" t="s">
        <v>134</v>
      </c>
      <c r="E106" s="197" t="s">
        <v>19</v>
      </c>
      <c r="F106" s="198" t="s">
        <v>135</v>
      </c>
      <c r="G106" s="196"/>
      <c r="H106" s="199">
        <v>9909</v>
      </c>
      <c r="I106" s="200"/>
      <c r="J106" s="196"/>
      <c r="K106" s="196"/>
      <c r="L106" s="201"/>
      <c r="M106" s="202"/>
      <c r="N106" s="203"/>
      <c r="O106" s="203"/>
      <c r="P106" s="203"/>
      <c r="Q106" s="203"/>
      <c r="R106" s="203"/>
      <c r="S106" s="203"/>
      <c r="T106" s="204"/>
      <c r="AT106" s="205" t="s">
        <v>134</v>
      </c>
      <c r="AU106" s="205" t="s">
        <v>81</v>
      </c>
      <c r="AV106" s="13" t="s">
        <v>81</v>
      </c>
      <c r="AW106" s="13" t="s">
        <v>33</v>
      </c>
      <c r="AX106" s="13" t="s">
        <v>78</v>
      </c>
      <c r="AY106" s="205" t="s">
        <v>123</v>
      </c>
    </row>
    <row r="107" spans="1:65" s="2" customFormat="1" ht="13.8" customHeight="1">
      <c r="A107" s="33"/>
      <c r="B107" s="34"/>
      <c r="C107" s="177" t="s">
        <v>140</v>
      </c>
      <c r="D107" s="177" t="s">
        <v>125</v>
      </c>
      <c r="E107" s="178" t="s">
        <v>170</v>
      </c>
      <c r="F107" s="179" t="s">
        <v>171</v>
      </c>
      <c r="G107" s="180" t="s">
        <v>172</v>
      </c>
      <c r="H107" s="181">
        <v>0.99099999999999999</v>
      </c>
      <c r="I107" s="182"/>
      <c r="J107" s="183">
        <f>ROUND(I107*H107,2)</f>
        <v>0</v>
      </c>
      <c r="K107" s="179" t="s">
        <v>129</v>
      </c>
      <c r="L107" s="38"/>
      <c r="M107" s="184" t="s">
        <v>19</v>
      </c>
      <c r="N107" s="185" t="s">
        <v>42</v>
      </c>
      <c r="O107" s="63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8" t="s">
        <v>130</v>
      </c>
      <c r="AT107" s="188" t="s">
        <v>125</v>
      </c>
      <c r="AU107" s="188" t="s">
        <v>81</v>
      </c>
      <c r="AY107" s="16" t="s">
        <v>123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6" t="s">
        <v>78</v>
      </c>
      <c r="BK107" s="189">
        <f>ROUND(I107*H107,2)</f>
        <v>0</v>
      </c>
      <c r="BL107" s="16" t="s">
        <v>130</v>
      </c>
      <c r="BM107" s="188" t="s">
        <v>173</v>
      </c>
    </row>
    <row r="108" spans="1:65" s="2" customFormat="1" ht="10.199999999999999">
      <c r="A108" s="33"/>
      <c r="B108" s="34"/>
      <c r="C108" s="35"/>
      <c r="D108" s="190" t="s">
        <v>132</v>
      </c>
      <c r="E108" s="35"/>
      <c r="F108" s="191" t="s">
        <v>174</v>
      </c>
      <c r="G108" s="35"/>
      <c r="H108" s="35"/>
      <c r="I108" s="192"/>
      <c r="J108" s="35"/>
      <c r="K108" s="35"/>
      <c r="L108" s="38"/>
      <c r="M108" s="193"/>
      <c r="N108" s="194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132</v>
      </c>
      <c r="AU108" s="16" t="s">
        <v>81</v>
      </c>
    </row>
    <row r="109" spans="1:65" s="13" customFormat="1" ht="10.199999999999999">
      <c r="B109" s="195"/>
      <c r="C109" s="196"/>
      <c r="D109" s="190" t="s">
        <v>134</v>
      </c>
      <c r="E109" s="197" t="s">
        <v>19</v>
      </c>
      <c r="F109" s="198" t="s">
        <v>175</v>
      </c>
      <c r="G109" s="196"/>
      <c r="H109" s="199">
        <v>0.99099999999999999</v>
      </c>
      <c r="I109" s="200"/>
      <c r="J109" s="196"/>
      <c r="K109" s="196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134</v>
      </c>
      <c r="AU109" s="205" t="s">
        <v>81</v>
      </c>
      <c r="AV109" s="13" t="s">
        <v>81</v>
      </c>
      <c r="AW109" s="13" t="s">
        <v>33</v>
      </c>
      <c r="AX109" s="13" t="s">
        <v>78</v>
      </c>
      <c r="AY109" s="205" t="s">
        <v>123</v>
      </c>
    </row>
    <row r="110" spans="1:65" s="2" customFormat="1" ht="22.2" customHeight="1">
      <c r="A110" s="33"/>
      <c r="B110" s="34"/>
      <c r="C110" s="177" t="s">
        <v>176</v>
      </c>
      <c r="D110" s="177" t="s">
        <v>125</v>
      </c>
      <c r="E110" s="178" t="s">
        <v>177</v>
      </c>
      <c r="F110" s="179" t="s">
        <v>178</v>
      </c>
      <c r="G110" s="180" t="s">
        <v>146</v>
      </c>
      <c r="H110" s="181">
        <v>1010</v>
      </c>
      <c r="I110" s="182"/>
      <c r="J110" s="183">
        <f>ROUND(I110*H110,2)</f>
        <v>0</v>
      </c>
      <c r="K110" s="179" t="s">
        <v>129</v>
      </c>
      <c r="L110" s="38"/>
      <c r="M110" s="184" t="s">
        <v>19</v>
      </c>
      <c r="N110" s="185" t="s">
        <v>42</v>
      </c>
      <c r="O110" s="63"/>
      <c r="P110" s="186">
        <f>O110*H110</f>
        <v>0</v>
      </c>
      <c r="Q110" s="186">
        <v>0</v>
      </c>
      <c r="R110" s="186">
        <f>Q110*H110</f>
        <v>0</v>
      </c>
      <c r="S110" s="186">
        <v>0</v>
      </c>
      <c r="T110" s="187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8" t="s">
        <v>130</v>
      </c>
      <c r="AT110" s="188" t="s">
        <v>125</v>
      </c>
      <c r="AU110" s="188" t="s">
        <v>81</v>
      </c>
      <c r="AY110" s="16" t="s">
        <v>123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6" t="s">
        <v>78</v>
      </c>
      <c r="BK110" s="189">
        <f>ROUND(I110*H110,2)</f>
        <v>0</v>
      </c>
      <c r="BL110" s="16" t="s">
        <v>130</v>
      </c>
      <c r="BM110" s="188" t="s">
        <v>179</v>
      </c>
    </row>
    <row r="111" spans="1:65" s="2" customFormat="1" ht="19.2">
      <c r="A111" s="33"/>
      <c r="B111" s="34"/>
      <c r="C111" s="35"/>
      <c r="D111" s="190" t="s">
        <v>132</v>
      </c>
      <c r="E111" s="35"/>
      <c r="F111" s="191" t="s">
        <v>180</v>
      </c>
      <c r="G111" s="35"/>
      <c r="H111" s="35"/>
      <c r="I111" s="192"/>
      <c r="J111" s="35"/>
      <c r="K111" s="35"/>
      <c r="L111" s="38"/>
      <c r="M111" s="193"/>
      <c r="N111" s="194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132</v>
      </c>
      <c r="AU111" s="16" t="s">
        <v>81</v>
      </c>
    </row>
    <row r="112" spans="1:65" s="13" customFormat="1" ht="10.199999999999999">
      <c r="B112" s="195"/>
      <c r="C112" s="196"/>
      <c r="D112" s="190" t="s">
        <v>134</v>
      </c>
      <c r="E112" s="197" t="s">
        <v>19</v>
      </c>
      <c r="F112" s="198" t="s">
        <v>181</v>
      </c>
      <c r="G112" s="196"/>
      <c r="H112" s="199">
        <v>1010</v>
      </c>
      <c r="I112" s="200"/>
      <c r="J112" s="196"/>
      <c r="K112" s="196"/>
      <c r="L112" s="201"/>
      <c r="M112" s="202"/>
      <c r="N112" s="203"/>
      <c r="O112" s="203"/>
      <c r="P112" s="203"/>
      <c r="Q112" s="203"/>
      <c r="R112" s="203"/>
      <c r="S112" s="203"/>
      <c r="T112" s="204"/>
      <c r="AT112" s="205" t="s">
        <v>134</v>
      </c>
      <c r="AU112" s="205" t="s">
        <v>81</v>
      </c>
      <c r="AV112" s="13" t="s">
        <v>81</v>
      </c>
      <c r="AW112" s="13" t="s">
        <v>33</v>
      </c>
      <c r="AX112" s="13" t="s">
        <v>78</v>
      </c>
      <c r="AY112" s="205" t="s">
        <v>123</v>
      </c>
    </row>
    <row r="113" spans="1:65" s="2" customFormat="1" ht="13.8" customHeight="1">
      <c r="A113" s="33"/>
      <c r="B113" s="34"/>
      <c r="C113" s="206" t="s">
        <v>182</v>
      </c>
      <c r="D113" s="206" t="s">
        <v>136</v>
      </c>
      <c r="E113" s="207" t="s">
        <v>183</v>
      </c>
      <c r="F113" s="208" t="s">
        <v>184</v>
      </c>
      <c r="G113" s="209" t="s">
        <v>185</v>
      </c>
      <c r="H113" s="210">
        <v>1010</v>
      </c>
      <c r="I113" s="211"/>
      <c r="J113" s="212">
        <f>ROUND(I113*H113,2)</f>
        <v>0</v>
      </c>
      <c r="K113" s="208" t="s">
        <v>19</v>
      </c>
      <c r="L113" s="213"/>
      <c r="M113" s="214" t="s">
        <v>19</v>
      </c>
      <c r="N113" s="215" t="s">
        <v>42</v>
      </c>
      <c r="O113" s="63"/>
      <c r="P113" s="186">
        <f>O113*H113</f>
        <v>0</v>
      </c>
      <c r="Q113" s="186">
        <v>3.0000000000000001E-3</v>
      </c>
      <c r="R113" s="186">
        <f>Q113*H113</f>
        <v>3.0300000000000002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140</v>
      </c>
      <c r="AT113" s="188" t="s">
        <v>136</v>
      </c>
      <c r="AU113" s="188" t="s">
        <v>81</v>
      </c>
      <c r="AY113" s="16" t="s">
        <v>123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78</v>
      </c>
      <c r="BK113" s="189">
        <f>ROUND(I113*H113,2)</f>
        <v>0</v>
      </c>
      <c r="BL113" s="16" t="s">
        <v>130</v>
      </c>
      <c r="BM113" s="188" t="s">
        <v>186</v>
      </c>
    </row>
    <row r="114" spans="1:65" s="2" customFormat="1" ht="10.199999999999999">
      <c r="A114" s="33"/>
      <c r="B114" s="34"/>
      <c r="C114" s="35"/>
      <c r="D114" s="190" t="s">
        <v>132</v>
      </c>
      <c r="E114" s="35"/>
      <c r="F114" s="191" t="s">
        <v>184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132</v>
      </c>
      <c r="AU114" s="16" t="s">
        <v>81</v>
      </c>
    </row>
    <row r="115" spans="1:65" s="2" customFormat="1" ht="22.2" customHeight="1">
      <c r="A115" s="33"/>
      <c r="B115" s="34"/>
      <c r="C115" s="177" t="s">
        <v>187</v>
      </c>
      <c r="D115" s="177" t="s">
        <v>125</v>
      </c>
      <c r="E115" s="178" t="s">
        <v>188</v>
      </c>
      <c r="F115" s="179" t="s">
        <v>189</v>
      </c>
      <c r="G115" s="180" t="s">
        <v>146</v>
      </c>
      <c r="H115" s="181">
        <v>550</v>
      </c>
      <c r="I115" s="182"/>
      <c r="J115" s="183">
        <f>ROUND(I115*H115,2)</f>
        <v>0</v>
      </c>
      <c r="K115" s="179" t="s">
        <v>129</v>
      </c>
      <c r="L115" s="38"/>
      <c r="M115" s="184" t="s">
        <v>19</v>
      </c>
      <c r="N115" s="185" t="s">
        <v>42</v>
      </c>
      <c r="O115" s="63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8" t="s">
        <v>130</v>
      </c>
      <c r="AT115" s="188" t="s">
        <v>125</v>
      </c>
      <c r="AU115" s="188" t="s">
        <v>81</v>
      </c>
      <c r="AY115" s="16" t="s">
        <v>123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6" t="s">
        <v>78</v>
      </c>
      <c r="BK115" s="189">
        <f>ROUND(I115*H115,2)</f>
        <v>0</v>
      </c>
      <c r="BL115" s="16" t="s">
        <v>130</v>
      </c>
      <c r="BM115" s="188" t="s">
        <v>190</v>
      </c>
    </row>
    <row r="116" spans="1:65" s="2" customFormat="1" ht="28.8">
      <c r="A116" s="33"/>
      <c r="B116" s="34"/>
      <c r="C116" s="35"/>
      <c r="D116" s="190" t="s">
        <v>132</v>
      </c>
      <c r="E116" s="35"/>
      <c r="F116" s="191" t="s">
        <v>191</v>
      </c>
      <c r="G116" s="35"/>
      <c r="H116" s="35"/>
      <c r="I116" s="192"/>
      <c r="J116" s="35"/>
      <c r="K116" s="35"/>
      <c r="L116" s="38"/>
      <c r="M116" s="193"/>
      <c r="N116" s="194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132</v>
      </c>
      <c r="AU116" s="16" t="s">
        <v>81</v>
      </c>
    </row>
    <row r="117" spans="1:65" s="13" customFormat="1" ht="10.199999999999999">
      <c r="B117" s="195"/>
      <c r="C117" s="196"/>
      <c r="D117" s="190" t="s">
        <v>134</v>
      </c>
      <c r="E117" s="197" t="s">
        <v>19</v>
      </c>
      <c r="F117" s="198" t="s">
        <v>192</v>
      </c>
      <c r="G117" s="196"/>
      <c r="H117" s="199">
        <v>550</v>
      </c>
      <c r="I117" s="200"/>
      <c r="J117" s="196"/>
      <c r="K117" s="196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134</v>
      </c>
      <c r="AU117" s="205" t="s">
        <v>81</v>
      </c>
      <c r="AV117" s="13" t="s">
        <v>81</v>
      </c>
      <c r="AW117" s="13" t="s">
        <v>33</v>
      </c>
      <c r="AX117" s="13" t="s">
        <v>78</v>
      </c>
      <c r="AY117" s="205" t="s">
        <v>123</v>
      </c>
    </row>
    <row r="118" spans="1:65" s="2" customFormat="1" ht="22.2" customHeight="1">
      <c r="A118" s="33"/>
      <c r="B118" s="34"/>
      <c r="C118" s="206" t="s">
        <v>193</v>
      </c>
      <c r="D118" s="206" t="s">
        <v>136</v>
      </c>
      <c r="E118" s="207" t="s">
        <v>194</v>
      </c>
      <c r="F118" s="208" t="s">
        <v>195</v>
      </c>
      <c r="G118" s="209" t="s">
        <v>146</v>
      </c>
      <c r="H118" s="210">
        <v>550</v>
      </c>
      <c r="I118" s="211"/>
      <c r="J118" s="212">
        <f>ROUND(I118*H118,2)</f>
        <v>0</v>
      </c>
      <c r="K118" s="208" t="s">
        <v>19</v>
      </c>
      <c r="L118" s="213"/>
      <c r="M118" s="214" t="s">
        <v>19</v>
      </c>
      <c r="N118" s="215" t="s">
        <v>42</v>
      </c>
      <c r="O118" s="63"/>
      <c r="P118" s="186">
        <f>O118*H118</f>
        <v>0</v>
      </c>
      <c r="Q118" s="186">
        <v>3.5000000000000001E-3</v>
      </c>
      <c r="R118" s="186">
        <f>Q118*H118</f>
        <v>1.925</v>
      </c>
      <c r="S118" s="186">
        <v>0</v>
      </c>
      <c r="T118" s="187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8" t="s">
        <v>140</v>
      </c>
      <c r="AT118" s="188" t="s">
        <v>136</v>
      </c>
      <c r="AU118" s="188" t="s">
        <v>81</v>
      </c>
      <c r="AY118" s="16" t="s">
        <v>123</v>
      </c>
      <c r="BE118" s="189">
        <f>IF(N118="základní",J118,0)</f>
        <v>0</v>
      </c>
      <c r="BF118" s="189">
        <f>IF(N118="snížená",J118,0)</f>
        <v>0</v>
      </c>
      <c r="BG118" s="189">
        <f>IF(N118="zákl. přenesená",J118,0)</f>
        <v>0</v>
      </c>
      <c r="BH118" s="189">
        <f>IF(N118="sníž. přenesená",J118,0)</f>
        <v>0</v>
      </c>
      <c r="BI118" s="189">
        <f>IF(N118="nulová",J118,0)</f>
        <v>0</v>
      </c>
      <c r="BJ118" s="16" t="s">
        <v>78</v>
      </c>
      <c r="BK118" s="189">
        <f>ROUND(I118*H118,2)</f>
        <v>0</v>
      </c>
      <c r="BL118" s="16" t="s">
        <v>130</v>
      </c>
      <c r="BM118" s="188" t="s">
        <v>196</v>
      </c>
    </row>
    <row r="119" spans="1:65" s="2" customFormat="1" ht="19.2">
      <c r="A119" s="33"/>
      <c r="B119" s="34"/>
      <c r="C119" s="35"/>
      <c r="D119" s="190" t="s">
        <v>132</v>
      </c>
      <c r="E119" s="35"/>
      <c r="F119" s="191" t="s">
        <v>195</v>
      </c>
      <c r="G119" s="35"/>
      <c r="H119" s="35"/>
      <c r="I119" s="192"/>
      <c r="J119" s="35"/>
      <c r="K119" s="35"/>
      <c r="L119" s="38"/>
      <c r="M119" s="193"/>
      <c r="N119" s="194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132</v>
      </c>
      <c r="AU119" s="16" t="s">
        <v>81</v>
      </c>
    </row>
    <row r="120" spans="1:65" s="2" customFormat="1" ht="22.2" customHeight="1">
      <c r="A120" s="33"/>
      <c r="B120" s="34"/>
      <c r="C120" s="177" t="s">
        <v>197</v>
      </c>
      <c r="D120" s="177" t="s">
        <v>125</v>
      </c>
      <c r="E120" s="178" t="s">
        <v>198</v>
      </c>
      <c r="F120" s="179" t="s">
        <v>199</v>
      </c>
      <c r="G120" s="180" t="s">
        <v>146</v>
      </c>
      <c r="H120" s="181">
        <v>1010</v>
      </c>
      <c r="I120" s="182"/>
      <c r="J120" s="183">
        <f>ROUND(I120*H120,2)</f>
        <v>0</v>
      </c>
      <c r="K120" s="179" t="s">
        <v>129</v>
      </c>
      <c r="L120" s="38"/>
      <c r="M120" s="184" t="s">
        <v>19</v>
      </c>
      <c r="N120" s="185" t="s">
        <v>42</v>
      </c>
      <c r="O120" s="63"/>
      <c r="P120" s="186">
        <f>O120*H120</f>
        <v>0</v>
      </c>
      <c r="Q120" s="186">
        <v>5.0000000000000002E-5</v>
      </c>
      <c r="R120" s="186">
        <f>Q120*H120</f>
        <v>5.0500000000000003E-2</v>
      </c>
      <c r="S120" s="186">
        <v>0</v>
      </c>
      <c r="T120" s="187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8" t="s">
        <v>130</v>
      </c>
      <c r="AT120" s="188" t="s">
        <v>125</v>
      </c>
      <c r="AU120" s="188" t="s">
        <v>81</v>
      </c>
      <c r="AY120" s="16" t="s">
        <v>123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16" t="s">
        <v>78</v>
      </c>
      <c r="BK120" s="189">
        <f>ROUND(I120*H120,2)</f>
        <v>0</v>
      </c>
      <c r="BL120" s="16" t="s">
        <v>130</v>
      </c>
      <c r="BM120" s="188" t="s">
        <v>200</v>
      </c>
    </row>
    <row r="121" spans="1:65" s="2" customFormat="1" ht="10.199999999999999">
      <c r="A121" s="33"/>
      <c r="B121" s="34"/>
      <c r="C121" s="35"/>
      <c r="D121" s="190" t="s">
        <v>132</v>
      </c>
      <c r="E121" s="35"/>
      <c r="F121" s="191" t="s">
        <v>201</v>
      </c>
      <c r="G121" s="35"/>
      <c r="H121" s="35"/>
      <c r="I121" s="192"/>
      <c r="J121" s="35"/>
      <c r="K121" s="35"/>
      <c r="L121" s="38"/>
      <c r="M121" s="193"/>
      <c r="N121" s="194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132</v>
      </c>
      <c r="AU121" s="16" t="s">
        <v>81</v>
      </c>
    </row>
    <row r="122" spans="1:65" s="13" customFormat="1" ht="10.199999999999999">
      <c r="B122" s="195"/>
      <c r="C122" s="196"/>
      <c r="D122" s="190" t="s">
        <v>134</v>
      </c>
      <c r="E122" s="197" t="s">
        <v>19</v>
      </c>
      <c r="F122" s="198" t="s">
        <v>202</v>
      </c>
      <c r="G122" s="196"/>
      <c r="H122" s="199">
        <v>1010</v>
      </c>
      <c r="I122" s="200"/>
      <c r="J122" s="196"/>
      <c r="K122" s="196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134</v>
      </c>
      <c r="AU122" s="205" t="s">
        <v>81</v>
      </c>
      <c r="AV122" s="13" t="s">
        <v>81</v>
      </c>
      <c r="AW122" s="13" t="s">
        <v>33</v>
      </c>
      <c r="AX122" s="13" t="s">
        <v>78</v>
      </c>
      <c r="AY122" s="205" t="s">
        <v>123</v>
      </c>
    </row>
    <row r="123" spans="1:65" s="2" customFormat="1" ht="22.2" customHeight="1">
      <c r="A123" s="33"/>
      <c r="B123" s="34"/>
      <c r="C123" s="206" t="s">
        <v>203</v>
      </c>
      <c r="D123" s="206" t="s">
        <v>136</v>
      </c>
      <c r="E123" s="207" t="s">
        <v>204</v>
      </c>
      <c r="F123" s="208" t="s">
        <v>205</v>
      </c>
      <c r="G123" s="209" t="s">
        <v>185</v>
      </c>
      <c r="H123" s="210">
        <v>1020.1</v>
      </c>
      <c r="I123" s="211"/>
      <c r="J123" s="212">
        <f>ROUND(I123*H123,2)</f>
        <v>0</v>
      </c>
      <c r="K123" s="208" t="s">
        <v>19</v>
      </c>
      <c r="L123" s="213"/>
      <c r="M123" s="214" t="s">
        <v>19</v>
      </c>
      <c r="N123" s="215" t="s">
        <v>42</v>
      </c>
      <c r="O123" s="63"/>
      <c r="P123" s="186">
        <f>O123*H123</f>
        <v>0</v>
      </c>
      <c r="Q123" s="186">
        <v>5.0000000000000001E-4</v>
      </c>
      <c r="R123" s="186">
        <f>Q123*H123</f>
        <v>0.51005</v>
      </c>
      <c r="S123" s="186">
        <v>0</v>
      </c>
      <c r="T123" s="18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8" t="s">
        <v>140</v>
      </c>
      <c r="AT123" s="188" t="s">
        <v>136</v>
      </c>
      <c r="AU123" s="188" t="s">
        <v>81</v>
      </c>
      <c r="AY123" s="16" t="s">
        <v>123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6" t="s">
        <v>78</v>
      </c>
      <c r="BK123" s="189">
        <f>ROUND(I123*H123,2)</f>
        <v>0</v>
      </c>
      <c r="BL123" s="16" t="s">
        <v>130</v>
      </c>
      <c r="BM123" s="188" t="s">
        <v>206</v>
      </c>
    </row>
    <row r="124" spans="1:65" s="2" customFormat="1" ht="19.2">
      <c r="A124" s="33"/>
      <c r="B124" s="34"/>
      <c r="C124" s="35"/>
      <c r="D124" s="190" t="s">
        <v>132</v>
      </c>
      <c r="E124" s="35"/>
      <c r="F124" s="191" t="s">
        <v>205</v>
      </c>
      <c r="G124" s="35"/>
      <c r="H124" s="35"/>
      <c r="I124" s="192"/>
      <c r="J124" s="35"/>
      <c r="K124" s="35"/>
      <c r="L124" s="38"/>
      <c r="M124" s="193"/>
      <c r="N124" s="194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132</v>
      </c>
      <c r="AU124" s="16" t="s">
        <v>81</v>
      </c>
    </row>
    <row r="125" spans="1:65" s="13" customFormat="1" ht="10.199999999999999">
      <c r="B125" s="195"/>
      <c r="C125" s="196"/>
      <c r="D125" s="190" t="s">
        <v>134</v>
      </c>
      <c r="E125" s="197" t="s">
        <v>19</v>
      </c>
      <c r="F125" s="198" t="s">
        <v>207</v>
      </c>
      <c r="G125" s="196"/>
      <c r="H125" s="199">
        <v>1020.1</v>
      </c>
      <c r="I125" s="200"/>
      <c r="J125" s="196"/>
      <c r="K125" s="196"/>
      <c r="L125" s="201"/>
      <c r="M125" s="202"/>
      <c r="N125" s="203"/>
      <c r="O125" s="203"/>
      <c r="P125" s="203"/>
      <c r="Q125" s="203"/>
      <c r="R125" s="203"/>
      <c r="S125" s="203"/>
      <c r="T125" s="204"/>
      <c r="AT125" s="205" t="s">
        <v>134</v>
      </c>
      <c r="AU125" s="205" t="s">
        <v>81</v>
      </c>
      <c r="AV125" s="13" t="s">
        <v>81</v>
      </c>
      <c r="AW125" s="13" t="s">
        <v>33</v>
      </c>
      <c r="AX125" s="13" t="s">
        <v>71</v>
      </c>
      <c r="AY125" s="205" t="s">
        <v>123</v>
      </c>
    </row>
    <row r="126" spans="1:65" s="2" customFormat="1" ht="13.8" customHeight="1">
      <c r="A126" s="33"/>
      <c r="B126" s="34"/>
      <c r="C126" s="177" t="s">
        <v>8</v>
      </c>
      <c r="D126" s="177" t="s">
        <v>125</v>
      </c>
      <c r="E126" s="178" t="s">
        <v>208</v>
      </c>
      <c r="F126" s="179" t="s">
        <v>209</v>
      </c>
      <c r="G126" s="180" t="s">
        <v>146</v>
      </c>
      <c r="H126" s="181">
        <v>550</v>
      </c>
      <c r="I126" s="182"/>
      <c r="J126" s="183">
        <f>ROUND(I126*H126,2)</f>
        <v>0</v>
      </c>
      <c r="K126" s="179" t="s">
        <v>129</v>
      </c>
      <c r="L126" s="38"/>
      <c r="M126" s="184" t="s">
        <v>19</v>
      </c>
      <c r="N126" s="185" t="s">
        <v>42</v>
      </c>
      <c r="O126" s="63"/>
      <c r="P126" s="186">
        <f>O126*H126</f>
        <v>0</v>
      </c>
      <c r="Q126" s="186">
        <v>5.0000000000000002E-5</v>
      </c>
      <c r="R126" s="186">
        <f>Q126*H126</f>
        <v>2.75E-2</v>
      </c>
      <c r="S126" s="186">
        <v>0</v>
      </c>
      <c r="T126" s="18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8" t="s">
        <v>130</v>
      </c>
      <c r="AT126" s="188" t="s">
        <v>125</v>
      </c>
      <c r="AU126" s="188" t="s">
        <v>81</v>
      </c>
      <c r="AY126" s="16" t="s">
        <v>123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6" t="s">
        <v>78</v>
      </c>
      <c r="BK126" s="189">
        <f>ROUND(I126*H126,2)</f>
        <v>0</v>
      </c>
      <c r="BL126" s="16" t="s">
        <v>130</v>
      </c>
      <c r="BM126" s="188" t="s">
        <v>210</v>
      </c>
    </row>
    <row r="127" spans="1:65" s="2" customFormat="1" ht="10.199999999999999">
      <c r="A127" s="33"/>
      <c r="B127" s="34"/>
      <c r="C127" s="35"/>
      <c r="D127" s="190" t="s">
        <v>132</v>
      </c>
      <c r="E127" s="35"/>
      <c r="F127" s="191" t="s">
        <v>211</v>
      </c>
      <c r="G127" s="35"/>
      <c r="H127" s="35"/>
      <c r="I127" s="192"/>
      <c r="J127" s="35"/>
      <c r="K127" s="35"/>
      <c r="L127" s="38"/>
      <c r="M127" s="193"/>
      <c r="N127" s="194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132</v>
      </c>
      <c r="AU127" s="16" t="s">
        <v>81</v>
      </c>
    </row>
    <row r="128" spans="1:65" s="13" customFormat="1" ht="10.199999999999999">
      <c r="B128" s="195"/>
      <c r="C128" s="196"/>
      <c r="D128" s="190" t="s">
        <v>134</v>
      </c>
      <c r="E128" s="197" t="s">
        <v>19</v>
      </c>
      <c r="F128" s="198" t="s">
        <v>192</v>
      </c>
      <c r="G128" s="196"/>
      <c r="H128" s="199">
        <v>550</v>
      </c>
      <c r="I128" s="200"/>
      <c r="J128" s="196"/>
      <c r="K128" s="196"/>
      <c r="L128" s="201"/>
      <c r="M128" s="202"/>
      <c r="N128" s="203"/>
      <c r="O128" s="203"/>
      <c r="P128" s="203"/>
      <c r="Q128" s="203"/>
      <c r="R128" s="203"/>
      <c r="S128" s="203"/>
      <c r="T128" s="204"/>
      <c r="AT128" s="205" t="s">
        <v>134</v>
      </c>
      <c r="AU128" s="205" t="s">
        <v>81</v>
      </c>
      <c r="AV128" s="13" t="s">
        <v>81</v>
      </c>
      <c r="AW128" s="13" t="s">
        <v>33</v>
      </c>
      <c r="AX128" s="13" t="s">
        <v>78</v>
      </c>
      <c r="AY128" s="205" t="s">
        <v>123</v>
      </c>
    </row>
    <row r="129" spans="1:65" s="2" customFormat="1" ht="13.8" customHeight="1">
      <c r="A129" s="33"/>
      <c r="B129" s="34"/>
      <c r="C129" s="206" t="s">
        <v>212</v>
      </c>
      <c r="D129" s="206" t="s">
        <v>136</v>
      </c>
      <c r="E129" s="207" t="s">
        <v>213</v>
      </c>
      <c r="F129" s="208" t="s">
        <v>214</v>
      </c>
      <c r="G129" s="209" t="s">
        <v>146</v>
      </c>
      <c r="H129" s="210">
        <v>1666.5</v>
      </c>
      <c r="I129" s="211"/>
      <c r="J129" s="212">
        <f>ROUND(I129*H129,2)</f>
        <v>0</v>
      </c>
      <c r="K129" s="208" t="s">
        <v>129</v>
      </c>
      <c r="L129" s="213"/>
      <c r="M129" s="214" t="s">
        <v>19</v>
      </c>
      <c r="N129" s="215" t="s">
        <v>42</v>
      </c>
      <c r="O129" s="63"/>
      <c r="P129" s="186">
        <f>O129*H129</f>
        <v>0</v>
      </c>
      <c r="Q129" s="186">
        <v>4.7200000000000002E-3</v>
      </c>
      <c r="R129" s="186">
        <f>Q129*H129</f>
        <v>7.8658800000000006</v>
      </c>
      <c r="S129" s="186">
        <v>0</v>
      </c>
      <c r="T129" s="18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8" t="s">
        <v>140</v>
      </c>
      <c r="AT129" s="188" t="s">
        <v>136</v>
      </c>
      <c r="AU129" s="188" t="s">
        <v>81</v>
      </c>
      <c r="AY129" s="16" t="s">
        <v>123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6" t="s">
        <v>78</v>
      </c>
      <c r="BK129" s="189">
        <f>ROUND(I129*H129,2)</f>
        <v>0</v>
      </c>
      <c r="BL129" s="16" t="s">
        <v>130</v>
      </c>
      <c r="BM129" s="188" t="s">
        <v>215</v>
      </c>
    </row>
    <row r="130" spans="1:65" s="2" customFormat="1" ht="10.199999999999999">
      <c r="A130" s="33"/>
      <c r="B130" s="34"/>
      <c r="C130" s="35"/>
      <c r="D130" s="190" t="s">
        <v>132</v>
      </c>
      <c r="E130" s="35"/>
      <c r="F130" s="191" t="s">
        <v>214</v>
      </c>
      <c r="G130" s="35"/>
      <c r="H130" s="35"/>
      <c r="I130" s="192"/>
      <c r="J130" s="35"/>
      <c r="K130" s="35"/>
      <c r="L130" s="38"/>
      <c r="M130" s="193"/>
      <c r="N130" s="194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132</v>
      </c>
      <c r="AU130" s="16" t="s">
        <v>81</v>
      </c>
    </row>
    <row r="131" spans="1:65" s="13" customFormat="1" ht="10.199999999999999">
      <c r="B131" s="195"/>
      <c r="C131" s="196"/>
      <c r="D131" s="190" t="s">
        <v>134</v>
      </c>
      <c r="E131" s="197" t="s">
        <v>19</v>
      </c>
      <c r="F131" s="198" t="s">
        <v>216</v>
      </c>
      <c r="G131" s="196"/>
      <c r="H131" s="199">
        <v>1666.5</v>
      </c>
      <c r="I131" s="200"/>
      <c r="J131" s="196"/>
      <c r="K131" s="196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134</v>
      </c>
      <c r="AU131" s="205" t="s">
        <v>81</v>
      </c>
      <c r="AV131" s="13" t="s">
        <v>81</v>
      </c>
      <c r="AW131" s="13" t="s">
        <v>33</v>
      </c>
      <c r="AX131" s="13" t="s">
        <v>78</v>
      </c>
      <c r="AY131" s="205" t="s">
        <v>123</v>
      </c>
    </row>
    <row r="132" spans="1:65" s="2" customFormat="1" ht="13.8" customHeight="1">
      <c r="A132" s="33"/>
      <c r="B132" s="34"/>
      <c r="C132" s="206" t="s">
        <v>217</v>
      </c>
      <c r="D132" s="206" t="s">
        <v>136</v>
      </c>
      <c r="E132" s="207" t="s">
        <v>218</v>
      </c>
      <c r="F132" s="208" t="s">
        <v>219</v>
      </c>
      <c r="G132" s="209" t="s">
        <v>146</v>
      </c>
      <c r="H132" s="210">
        <v>1666.5</v>
      </c>
      <c r="I132" s="211"/>
      <c r="J132" s="212">
        <f>ROUND(I132*H132,2)</f>
        <v>0</v>
      </c>
      <c r="K132" s="208" t="s">
        <v>19</v>
      </c>
      <c r="L132" s="213"/>
      <c r="M132" s="214" t="s">
        <v>19</v>
      </c>
      <c r="N132" s="215" t="s">
        <v>42</v>
      </c>
      <c r="O132" s="63"/>
      <c r="P132" s="186">
        <f>O132*H132</f>
        <v>0</v>
      </c>
      <c r="Q132" s="186">
        <v>2E-3</v>
      </c>
      <c r="R132" s="186">
        <f>Q132*H132</f>
        <v>3.3330000000000002</v>
      </c>
      <c r="S132" s="186">
        <v>0</v>
      </c>
      <c r="T132" s="18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8" t="s">
        <v>140</v>
      </c>
      <c r="AT132" s="188" t="s">
        <v>136</v>
      </c>
      <c r="AU132" s="188" t="s">
        <v>81</v>
      </c>
      <c r="AY132" s="16" t="s">
        <v>123</v>
      </c>
      <c r="BE132" s="189">
        <f>IF(N132="základní",J132,0)</f>
        <v>0</v>
      </c>
      <c r="BF132" s="189">
        <f>IF(N132="snížená",J132,0)</f>
        <v>0</v>
      </c>
      <c r="BG132" s="189">
        <f>IF(N132="zákl. přenesená",J132,0)</f>
        <v>0</v>
      </c>
      <c r="BH132" s="189">
        <f>IF(N132="sníž. přenesená",J132,0)</f>
        <v>0</v>
      </c>
      <c r="BI132" s="189">
        <f>IF(N132="nulová",J132,0)</f>
        <v>0</v>
      </c>
      <c r="BJ132" s="16" t="s">
        <v>78</v>
      </c>
      <c r="BK132" s="189">
        <f>ROUND(I132*H132,2)</f>
        <v>0</v>
      </c>
      <c r="BL132" s="16" t="s">
        <v>130</v>
      </c>
      <c r="BM132" s="188" t="s">
        <v>220</v>
      </c>
    </row>
    <row r="133" spans="1:65" s="2" customFormat="1" ht="10.199999999999999">
      <c r="A133" s="33"/>
      <c r="B133" s="34"/>
      <c r="C133" s="35"/>
      <c r="D133" s="190" t="s">
        <v>132</v>
      </c>
      <c r="E133" s="35"/>
      <c r="F133" s="191" t="s">
        <v>219</v>
      </c>
      <c r="G133" s="35"/>
      <c r="H133" s="35"/>
      <c r="I133" s="192"/>
      <c r="J133" s="35"/>
      <c r="K133" s="35"/>
      <c r="L133" s="38"/>
      <c r="M133" s="193"/>
      <c r="N133" s="194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132</v>
      </c>
      <c r="AU133" s="16" t="s">
        <v>81</v>
      </c>
    </row>
    <row r="134" spans="1:65" s="13" customFormat="1" ht="10.199999999999999">
      <c r="B134" s="195"/>
      <c r="C134" s="196"/>
      <c r="D134" s="190" t="s">
        <v>134</v>
      </c>
      <c r="E134" s="197" t="s">
        <v>19</v>
      </c>
      <c r="F134" s="198" t="s">
        <v>216</v>
      </c>
      <c r="G134" s="196"/>
      <c r="H134" s="199">
        <v>1666.5</v>
      </c>
      <c r="I134" s="200"/>
      <c r="J134" s="196"/>
      <c r="K134" s="196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134</v>
      </c>
      <c r="AU134" s="205" t="s">
        <v>81</v>
      </c>
      <c r="AV134" s="13" t="s">
        <v>81</v>
      </c>
      <c r="AW134" s="13" t="s">
        <v>33</v>
      </c>
      <c r="AX134" s="13" t="s">
        <v>78</v>
      </c>
      <c r="AY134" s="205" t="s">
        <v>123</v>
      </c>
    </row>
    <row r="135" spans="1:65" s="2" customFormat="1" ht="22.2" customHeight="1">
      <c r="A135" s="33"/>
      <c r="B135" s="34"/>
      <c r="C135" s="177" t="s">
        <v>221</v>
      </c>
      <c r="D135" s="177" t="s">
        <v>125</v>
      </c>
      <c r="E135" s="178" t="s">
        <v>222</v>
      </c>
      <c r="F135" s="179" t="s">
        <v>223</v>
      </c>
      <c r="G135" s="180" t="s">
        <v>146</v>
      </c>
      <c r="H135" s="181">
        <v>1560</v>
      </c>
      <c r="I135" s="182"/>
      <c r="J135" s="183">
        <f>ROUND(I135*H135,2)</f>
        <v>0</v>
      </c>
      <c r="K135" s="179" t="s">
        <v>129</v>
      </c>
      <c r="L135" s="38"/>
      <c r="M135" s="184" t="s">
        <v>19</v>
      </c>
      <c r="N135" s="185" t="s">
        <v>42</v>
      </c>
      <c r="O135" s="63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8" t="s">
        <v>130</v>
      </c>
      <c r="AT135" s="188" t="s">
        <v>125</v>
      </c>
      <c r="AU135" s="188" t="s">
        <v>81</v>
      </c>
      <c r="AY135" s="16" t="s">
        <v>123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16" t="s">
        <v>78</v>
      </c>
      <c r="BK135" s="189">
        <f>ROUND(I135*H135,2)</f>
        <v>0</v>
      </c>
      <c r="BL135" s="16" t="s">
        <v>130</v>
      </c>
      <c r="BM135" s="188" t="s">
        <v>224</v>
      </c>
    </row>
    <row r="136" spans="1:65" s="2" customFormat="1" ht="19.2">
      <c r="A136" s="33"/>
      <c r="B136" s="34"/>
      <c r="C136" s="35"/>
      <c r="D136" s="190" t="s">
        <v>132</v>
      </c>
      <c r="E136" s="35"/>
      <c r="F136" s="191" t="s">
        <v>225</v>
      </c>
      <c r="G136" s="35"/>
      <c r="H136" s="35"/>
      <c r="I136" s="192"/>
      <c r="J136" s="35"/>
      <c r="K136" s="35"/>
      <c r="L136" s="38"/>
      <c r="M136" s="193"/>
      <c r="N136" s="194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132</v>
      </c>
      <c r="AU136" s="16" t="s">
        <v>81</v>
      </c>
    </row>
    <row r="137" spans="1:65" s="2" customFormat="1" ht="19.2">
      <c r="A137" s="33"/>
      <c r="B137" s="34"/>
      <c r="C137" s="35"/>
      <c r="D137" s="190" t="s">
        <v>226</v>
      </c>
      <c r="E137" s="35"/>
      <c r="F137" s="216" t="s">
        <v>227</v>
      </c>
      <c r="G137" s="35"/>
      <c r="H137" s="35"/>
      <c r="I137" s="192"/>
      <c r="J137" s="35"/>
      <c r="K137" s="35"/>
      <c r="L137" s="38"/>
      <c r="M137" s="193"/>
      <c r="N137" s="194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226</v>
      </c>
      <c r="AU137" s="16" t="s">
        <v>81</v>
      </c>
    </row>
    <row r="138" spans="1:65" s="13" customFormat="1" ht="10.199999999999999">
      <c r="B138" s="195"/>
      <c r="C138" s="196"/>
      <c r="D138" s="190" t="s">
        <v>134</v>
      </c>
      <c r="E138" s="197" t="s">
        <v>19</v>
      </c>
      <c r="F138" s="198" t="s">
        <v>228</v>
      </c>
      <c r="G138" s="196"/>
      <c r="H138" s="199">
        <v>1560</v>
      </c>
      <c r="I138" s="200"/>
      <c r="J138" s="196"/>
      <c r="K138" s="196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134</v>
      </c>
      <c r="AU138" s="205" t="s">
        <v>81</v>
      </c>
      <c r="AV138" s="13" t="s">
        <v>81</v>
      </c>
      <c r="AW138" s="13" t="s">
        <v>33</v>
      </c>
      <c r="AX138" s="13" t="s">
        <v>78</v>
      </c>
      <c r="AY138" s="205" t="s">
        <v>123</v>
      </c>
    </row>
    <row r="139" spans="1:65" s="2" customFormat="1" ht="22.2" customHeight="1">
      <c r="A139" s="33"/>
      <c r="B139" s="34"/>
      <c r="C139" s="177" t="s">
        <v>229</v>
      </c>
      <c r="D139" s="177" t="s">
        <v>125</v>
      </c>
      <c r="E139" s="178" t="s">
        <v>230</v>
      </c>
      <c r="F139" s="179" t="s">
        <v>231</v>
      </c>
      <c r="G139" s="180" t="s">
        <v>128</v>
      </c>
      <c r="H139" s="181">
        <v>9909</v>
      </c>
      <c r="I139" s="182"/>
      <c r="J139" s="183">
        <f>ROUND(I139*H139,2)</f>
        <v>0</v>
      </c>
      <c r="K139" s="179" t="s">
        <v>129</v>
      </c>
      <c r="L139" s="38"/>
      <c r="M139" s="184" t="s">
        <v>19</v>
      </c>
      <c r="N139" s="185" t="s">
        <v>42</v>
      </c>
      <c r="O139" s="63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8" t="s">
        <v>130</v>
      </c>
      <c r="AT139" s="188" t="s">
        <v>125</v>
      </c>
      <c r="AU139" s="188" t="s">
        <v>81</v>
      </c>
      <c r="AY139" s="16" t="s">
        <v>123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6" t="s">
        <v>78</v>
      </c>
      <c r="BK139" s="189">
        <f>ROUND(I139*H139,2)</f>
        <v>0</v>
      </c>
      <c r="BL139" s="16" t="s">
        <v>130</v>
      </c>
      <c r="BM139" s="188" t="s">
        <v>232</v>
      </c>
    </row>
    <row r="140" spans="1:65" s="2" customFormat="1" ht="28.8">
      <c r="A140" s="33"/>
      <c r="B140" s="34"/>
      <c r="C140" s="35"/>
      <c r="D140" s="190" t="s">
        <v>132</v>
      </c>
      <c r="E140" s="35"/>
      <c r="F140" s="191" t="s">
        <v>233</v>
      </c>
      <c r="G140" s="35"/>
      <c r="H140" s="35"/>
      <c r="I140" s="192"/>
      <c r="J140" s="35"/>
      <c r="K140" s="35"/>
      <c r="L140" s="38"/>
      <c r="M140" s="193"/>
      <c r="N140" s="194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132</v>
      </c>
      <c r="AU140" s="16" t="s">
        <v>81</v>
      </c>
    </row>
    <row r="141" spans="1:65" s="13" customFormat="1" ht="10.199999999999999">
      <c r="B141" s="195"/>
      <c r="C141" s="196"/>
      <c r="D141" s="190" t="s">
        <v>134</v>
      </c>
      <c r="E141" s="197" t="s">
        <v>19</v>
      </c>
      <c r="F141" s="198" t="s">
        <v>135</v>
      </c>
      <c r="G141" s="196"/>
      <c r="H141" s="199">
        <v>9909</v>
      </c>
      <c r="I141" s="200"/>
      <c r="J141" s="196"/>
      <c r="K141" s="196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134</v>
      </c>
      <c r="AU141" s="205" t="s">
        <v>81</v>
      </c>
      <c r="AV141" s="13" t="s">
        <v>81</v>
      </c>
      <c r="AW141" s="13" t="s">
        <v>33</v>
      </c>
      <c r="AX141" s="13" t="s">
        <v>78</v>
      </c>
      <c r="AY141" s="205" t="s">
        <v>123</v>
      </c>
    </row>
    <row r="142" spans="1:65" s="2" customFormat="1" ht="13.8" customHeight="1">
      <c r="A142" s="33"/>
      <c r="B142" s="34"/>
      <c r="C142" s="206" t="s">
        <v>234</v>
      </c>
      <c r="D142" s="206" t="s">
        <v>136</v>
      </c>
      <c r="E142" s="207" t="s">
        <v>235</v>
      </c>
      <c r="F142" s="208" t="s">
        <v>236</v>
      </c>
      <c r="G142" s="209" t="s">
        <v>237</v>
      </c>
      <c r="H142" s="210">
        <v>6</v>
      </c>
      <c r="I142" s="211"/>
      <c r="J142" s="212">
        <f>ROUND(I142*H142,2)</f>
        <v>0</v>
      </c>
      <c r="K142" s="208" t="s">
        <v>129</v>
      </c>
      <c r="L142" s="213"/>
      <c r="M142" s="214" t="s">
        <v>19</v>
      </c>
      <c r="N142" s="215" t="s">
        <v>42</v>
      </c>
      <c r="O142" s="63"/>
      <c r="P142" s="186">
        <f>O142*H142</f>
        <v>0</v>
      </c>
      <c r="Q142" s="186">
        <v>1E-3</v>
      </c>
      <c r="R142" s="186">
        <f>Q142*H142</f>
        <v>6.0000000000000001E-3</v>
      </c>
      <c r="S142" s="186">
        <v>0</v>
      </c>
      <c r="T142" s="18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8" t="s">
        <v>140</v>
      </c>
      <c r="AT142" s="188" t="s">
        <v>136</v>
      </c>
      <c r="AU142" s="188" t="s">
        <v>81</v>
      </c>
      <c r="AY142" s="16" t="s">
        <v>123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16" t="s">
        <v>78</v>
      </c>
      <c r="BK142" s="189">
        <f>ROUND(I142*H142,2)</f>
        <v>0</v>
      </c>
      <c r="BL142" s="16" t="s">
        <v>130</v>
      </c>
      <c r="BM142" s="188" t="s">
        <v>238</v>
      </c>
    </row>
    <row r="143" spans="1:65" s="2" customFormat="1" ht="10.199999999999999">
      <c r="A143" s="33"/>
      <c r="B143" s="34"/>
      <c r="C143" s="35"/>
      <c r="D143" s="190" t="s">
        <v>132</v>
      </c>
      <c r="E143" s="35"/>
      <c r="F143" s="191" t="s">
        <v>236</v>
      </c>
      <c r="G143" s="35"/>
      <c r="H143" s="35"/>
      <c r="I143" s="192"/>
      <c r="J143" s="35"/>
      <c r="K143" s="35"/>
      <c r="L143" s="38"/>
      <c r="M143" s="193"/>
      <c r="N143" s="194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132</v>
      </c>
      <c r="AU143" s="16" t="s">
        <v>81</v>
      </c>
    </row>
    <row r="144" spans="1:65" s="13" customFormat="1" ht="10.199999999999999">
      <c r="B144" s="195"/>
      <c r="C144" s="196"/>
      <c r="D144" s="190" t="s">
        <v>134</v>
      </c>
      <c r="E144" s="197" t="s">
        <v>19</v>
      </c>
      <c r="F144" s="198" t="s">
        <v>239</v>
      </c>
      <c r="G144" s="196"/>
      <c r="H144" s="199">
        <v>6</v>
      </c>
      <c r="I144" s="200"/>
      <c r="J144" s="196"/>
      <c r="K144" s="196"/>
      <c r="L144" s="201"/>
      <c r="M144" s="202"/>
      <c r="N144" s="203"/>
      <c r="O144" s="203"/>
      <c r="P144" s="203"/>
      <c r="Q144" s="203"/>
      <c r="R144" s="203"/>
      <c r="S144" s="203"/>
      <c r="T144" s="204"/>
      <c r="AT144" s="205" t="s">
        <v>134</v>
      </c>
      <c r="AU144" s="205" t="s">
        <v>81</v>
      </c>
      <c r="AV144" s="13" t="s">
        <v>81</v>
      </c>
      <c r="AW144" s="13" t="s">
        <v>33</v>
      </c>
      <c r="AX144" s="13" t="s">
        <v>78</v>
      </c>
      <c r="AY144" s="205" t="s">
        <v>123</v>
      </c>
    </row>
    <row r="145" spans="1:65" s="2" customFormat="1" ht="22.2" customHeight="1">
      <c r="A145" s="33"/>
      <c r="B145" s="34"/>
      <c r="C145" s="177" t="s">
        <v>7</v>
      </c>
      <c r="D145" s="177" t="s">
        <v>125</v>
      </c>
      <c r="E145" s="178" t="s">
        <v>240</v>
      </c>
      <c r="F145" s="179" t="s">
        <v>241</v>
      </c>
      <c r="G145" s="180" t="s">
        <v>146</v>
      </c>
      <c r="H145" s="181">
        <v>1560</v>
      </c>
      <c r="I145" s="182"/>
      <c r="J145" s="183">
        <f>ROUND(I145*H145,2)</f>
        <v>0</v>
      </c>
      <c r="K145" s="179" t="s">
        <v>129</v>
      </c>
      <c r="L145" s="38"/>
      <c r="M145" s="184" t="s">
        <v>19</v>
      </c>
      <c r="N145" s="185" t="s">
        <v>42</v>
      </c>
      <c r="O145" s="63"/>
      <c r="P145" s="186">
        <f>O145*H145</f>
        <v>0</v>
      </c>
      <c r="Q145" s="186">
        <v>0</v>
      </c>
      <c r="R145" s="186">
        <f>Q145*H145</f>
        <v>0</v>
      </c>
      <c r="S145" s="186">
        <v>0</v>
      </c>
      <c r="T145" s="18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8" t="s">
        <v>130</v>
      </c>
      <c r="AT145" s="188" t="s">
        <v>125</v>
      </c>
      <c r="AU145" s="188" t="s">
        <v>81</v>
      </c>
      <c r="AY145" s="16" t="s">
        <v>123</v>
      </c>
      <c r="BE145" s="189">
        <f>IF(N145="základní",J145,0)</f>
        <v>0</v>
      </c>
      <c r="BF145" s="189">
        <f>IF(N145="snížená",J145,0)</f>
        <v>0</v>
      </c>
      <c r="BG145" s="189">
        <f>IF(N145="zákl. přenesená",J145,0)</f>
        <v>0</v>
      </c>
      <c r="BH145" s="189">
        <f>IF(N145="sníž. přenesená",J145,0)</f>
        <v>0</v>
      </c>
      <c r="BI145" s="189">
        <f>IF(N145="nulová",J145,0)</f>
        <v>0</v>
      </c>
      <c r="BJ145" s="16" t="s">
        <v>78</v>
      </c>
      <c r="BK145" s="189">
        <f>ROUND(I145*H145,2)</f>
        <v>0</v>
      </c>
      <c r="BL145" s="16" t="s">
        <v>130</v>
      </c>
      <c r="BM145" s="188" t="s">
        <v>242</v>
      </c>
    </row>
    <row r="146" spans="1:65" s="2" customFormat="1" ht="19.2">
      <c r="A146" s="33"/>
      <c r="B146" s="34"/>
      <c r="C146" s="35"/>
      <c r="D146" s="190" t="s">
        <v>132</v>
      </c>
      <c r="E146" s="35"/>
      <c r="F146" s="191" t="s">
        <v>243</v>
      </c>
      <c r="G146" s="35"/>
      <c r="H146" s="35"/>
      <c r="I146" s="192"/>
      <c r="J146" s="35"/>
      <c r="K146" s="35"/>
      <c r="L146" s="38"/>
      <c r="M146" s="193"/>
      <c r="N146" s="194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132</v>
      </c>
      <c r="AU146" s="16" t="s">
        <v>81</v>
      </c>
    </row>
    <row r="147" spans="1:65" s="13" customFormat="1" ht="10.199999999999999">
      <c r="B147" s="195"/>
      <c r="C147" s="196"/>
      <c r="D147" s="190" t="s">
        <v>134</v>
      </c>
      <c r="E147" s="197" t="s">
        <v>19</v>
      </c>
      <c r="F147" s="198" t="s">
        <v>228</v>
      </c>
      <c r="G147" s="196"/>
      <c r="H147" s="199">
        <v>1560</v>
      </c>
      <c r="I147" s="200"/>
      <c r="J147" s="196"/>
      <c r="K147" s="196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134</v>
      </c>
      <c r="AU147" s="205" t="s">
        <v>81</v>
      </c>
      <c r="AV147" s="13" t="s">
        <v>81</v>
      </c>
      <c r="AW147" s="13" t="s">
        <v>33</v>
      </c>
      <c r="AX147" s="13" t="s">
        <v>78</v>
      </c>
      <c r="AY147" s="205" t="s">
        <v>123</v>
      </c>
    </row>
    <row r="148" spans="1:65" s="2" customFormat="1" ht="13.8" customHeight="1">
      <c r="A148" s="33"/>
      <c r="B148" s="34"/>
      <c r="C148" s="206" t="s">
        <v>244</v>
      </c>
      <c r="D148" s="206" t="s">
        <v>136</v>
      </c>
      <c r="E148" s="207" t="s">
        <v>245</v>
      </c>
      <c r="F148" s="208" t="s">
        <v>246</v>
      </c>
      <c r="G148" s="209" t="s">
        <v>185</v>
      </c>
      <c r="H148" s="210">
        <v>1055</v>
      </c>
      <c r="I148" s="211"/>
      <c r="J148" s="212">
        <f>ROUND(I148*H148,2)</f>
        <v>0</v>
      </c>
      <c r="K148" s="208" t="s">
        <v>19</v>
      </c>
      <c r="L148" s="213"/>
      <c r="M148" s="214" t="s">
        <v>19</v>
      </c>
      <c r="N148" s="215" t="s">
        <v>42</v>
      </c>
      <c r="O148" s="63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8" t="s">
        <v>140</v>
      </c>
      <c r="AT148" s="188" t="s">
        <v>136</v>
      </c>
      <c r="AU148" s="188" t="s">
        <v>81</v>
      </c>
      <c r="AY148" s="16" t="s">
        <v>123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16" t="s">
        <v>78</v>
      </c>
      <c r="BK148" s="189">
        <f>ROUND(I148*H148,2)</f>
        <v>0</v>
      </c>
      <c r="BL148" s="16" t="s">
        <v>130</v>
      </c>
      <c r="BM148" s="188" t="s">
        <v>247</v>
      </c>
    </row>
    <row r="149" spans="1:65" s="2" customFormat="1" ht="10.199999999999999">
      <c r="A149" s="33"/>
      <c r="B149" s="34"/>
      <c r="C149" s="35"/>
      <c r="D149" s="190" t="s">
        <v>132</v>
      </c>
      <c r="E149" s="35"/>
      <c r="F149" s="191" t="s">
        <v>246</v>
      </c>
      <c r="G149" s="35"/>
      <c r="H149" s="35"/>
      <c r="I149" s="192"/>
      <c r="J149" s="35"/>
      <c r="K149" s="35"/>
      <c r="L149" s="38"/>
      <c r="M149" s="193"/>
      <c r="N149" s="194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132</v>
      </c>
      <c r="AU149" s="16" t="s">
        <v>81</v>
      </c>
    </row>
    <row r="150" spans="1:65" s="13" customFormat="1" ht="10.199999999999999">
      <c r="B150" s="195"/>
      <c r="C150" s="196"/>
      <c r="D150" s="190" t="s">
        <v>134</v>
      </c>
      <c r="E150" s="197" t="s">
        <v>19</v>
      </c>
      <c r="F150" s="198" t="s">
        <v>248</v>
      </c>
      <c r="G150" s="196"/>
      <c r="H150" s="199">
        <v>505</v>
      </c>
      <c r="I150" s="200"/>
      <c r="J150" s="196"/>
      <c r="K150" s="196"/>
      <c r="L150" s="201"/>
      <c r="M150" s="202"/>
      <c r="N150" s="203"/>
      <c r="O150" s="203"/>
      <c r="P150" s="203"/>
      <c r="Q150" s="203"/>
      <c r="R150" s="203"/>
      <c r="S150" s="203"/>
      <c r="T150" s="204"/>
      <c r="AT150" s="205" t="s">
        <v>134</v>
      </c>
      <c r="AU150" s="205" t="s">
        <v>81</v>
      </c>
      <c r="AV150" s="13" t="s">
        <v>81</v>
      </c>
      <c r="AW150" s="13" t="s">
        <v>33</v>
      </c>
      <c r="AX150" s="13" t="s">
        <v>71</v>
      </c>
      <c r="AY150" s="205" t="s">
        <v>123</v>
      </c>
    </row>
    <row r="151" spans="1:65" s="13" customFormat="1" ht="10.199999999999999">
      <c r="B151" s="195"/>
      <c r="C151" s="196"/>
      <c r="D151" s="190" t="s">
        <v>134</v>
      </c>
      <c r="E151" s="197" t="s">
        <v>19</v>
      </c>
      <c r="F151" s="198" t="s">
        <v>249</v>
      </c>
      <c r="G151" s="196"/>
      <c r="H151" s="199">
        <v>550</v>
      </c>
      <c r="I151" s="200"/>
      <c r="J151" s="196"/>
      <c r="K151" s="196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134</v>
      </c>
      <c r="AU151" s="205" t="s">
        <v>81</v>
      </c>
      <c r="AV151" s="13" t="s">
        <v>81</v>
      </c>
      <c r="AW151" s="13" t="s">
        <v>33</v>
      </c>
      <c r="AX151" s="13" t="s">
        <v>71</v>
      </c>
      <c r="AY151" s="205" t="s">
        <v>123</v>
      </c>
    </row>
    <row r="152" spans="1:65" s="12" customFormat="1" ht="22.8" customHeight="1">
      <c r="B152" s="161"/>
      <c r="C152" s="162"/>
      <c r="D152" s="163" t="s">
        <v>70</v>
      </c>
      <c r="E152" s="175" t="s">
        <v>143</v>
      </c>
      <c r="F152" s="175" t="s">
        <v>250</v>
      </c>
      <c r="G152" s="162"/>
      <c r="H152" s="162"/>
      <c r="I152" s="165"/>
      <c r="J152" s="176">
        <f>BK152</f>
        <v>0</v>
      </c>
      <c r="K152" s="162"/>
      <c r="L152" s="167"/>
      <c r="M152" s="168"/>
      <c r="N152" s="169"/>
      <c r="O152" s="169"/>
      <c r="P152" s="170">
        <f>SUM(P153:P157)</f>
        <v>0</v>
      </c>
      <c r="Q152" s="169"/>
      <c r="R152" s="170">
        <f>SUM(R153:R157)</f>
        <v>4.2760799999999994</v>
      </c>
      <c r="S152" s="169"/>
      <c r="T152" s="171">
        <f>SUM(T153:T157)</f>
        <v>0</v>
      </c>
      <c r="AR152" s="172" t="s">
        <v>78</v>
      </c>
      <c r="AT152" s="173" t="s">
        <v>70</v>
      </c>
      <c r="AU152" s="173" t="s">
        <v>78</v>
      </c>
      <c r="AY152" s="172" t="s">
        <v>123</v>
      </c>
      <c r="BK152" s="174">
        <f>SUM(BK153:BK157)</f>
        <v>0</v>
      </c>
    </row>
    <row r="153" spans="1:65" s="2" customFormat="1" ht="13.8" customHeight="1">
      <c r="A153" s="33"/>
      <c r="B153" s="34"/>
      <c r="C153" s="177" t="s">
        <v>251</v>
      </c>
      <c r="D153" s="177" t="s">
        <v>125</v>
      </c>
      <c r="E153" s="178" t="s">
        <v>252</v>
      </c>
      <c r="F153" s="179" t="s">
        <v>253</v>
      </c>
      <c r="G153" s="180" t="s">
        <v>254</v>
      </c>
      <c r="H153" s="181">
        <v>594</v>
      </c>
      <c r="I153" s="182"/>
      <c r="J153" s="183">
        <f>ROUND(I153*H153,2)</f>
        <v>0</v>
      </c>
      <c r="K153" s="179" t="s">
        <v>129</v>
      </c>
      <c r="L153" s="38"/>
      <c r="M153" s="184" t="s">
        <v>19</v>
      </c>
      <c r="N153" s="185" t="s">
        <v>42</v>
      </c>
      <c r="O153" s="63"/>
      <c r="P153" s="186">
        <f>O153*H153</f>
        <v>0</v>
      </c>
      <c r="Q153" s="186">
        <v>6.8199999999999997E-3</v>
      </c>
      <c r="R153" s="186">
        <f>Q153*H153</f>
        <v>4.0510799999999998</v>
      </c>
      <c r="S153" s="186">
        <v>0</v>
      </c>
      <c r="T153" s="18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8" t="s">
        <v>130</v>
      </c>
      <c r="AT153" s="188" t="s">
        <v>125</v>
      </c>
      <c r="AU153" s="188" t="s">
        <v>81</v>
      </c>
      <c r="AY153" s="16" t="s">
        <v>123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16" t="s">
        <v>78</v>
      </c>
      <c r="BK153" s="189">
        <f>ROUND(I153*H153,2)</f>
        <v>0</v>
      </c>
      <c r="BL153" s="16" t="s">
        <v>130</v>
      </c>
      <c r="BM153" s="188" t="s">
        <v>255</v>
      </c>
    </row>
    <row r="154" spans="1:65" s="2" customFormat="1" ht="38.4">
      <c r="A154" s="33"/>
      <c r="B154" s="34"/>
      <c r="C154" s="35"/>
      <c r="D154" s="190" t="s">
        <v>132</v>
      </c>
      <c r="E154" s="35"/>
      <c r="F154" s="191" t="s">
        <v>256</v>
      </c>
      <c r="G154" s="35"/>
      <c r="H154" s="35"/>
      <c r="I154" s="192"/>
      <c r="J154" s="35"/>
      <c r="K154" s="35"/>
      <c r="L154" s="38"/>
      <c r="M154" s="193"/>
      <c r="N154" s="194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132</v>
      </c>
      <c r="AU154" s="16" t="s">
        <v>81</v>
      </c>
    </row>
    <row r="155" spans="1:65" s="13" customFormat="1" ht="10.199999999999999">
      <c r="B155" s="195"/>
      <c r="C155" s="196"/>
      <c r="D155" s="190" t="s">
        <v>134</v>
      </c>
      <c r="E155" s="197" t="s">
        <v>19</v>
      </c>
      <c r="F155" s="198" t="s">
        <v>257</v>
      </c>
      <c r="G155" s="196"/>
      <c r="H155" s="199">
        <v>594</v>
      </c>
      <c r="I155" s="200"/>
      <c r="J155" s="196"/>
      <c r="K155" s="196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134</v>
      </c>
      <c r="AU155" s="205" t="s">
        <v>81</v>
      </c>
      <c r="AV155" s="13" t="s">
        <v>81</v>
      </c>
      <c r="AW155" s="13" t="s">
        <v>33</v>
      </c>
      <c r="AX155" s="13" t="s">
        <v>78</v>
      </c>
      <c r="AY155" s="205" t="s">
        <v>123</v>
      </c>
    </row>
    <row r="156" spans="1:65" s="2" customFormat="1" ht="13.8" customHeight="1">
      <c r="A156" s="33"/>
      <c r="B156" s="34"/>
      <c r="C156" s="177" t="s">
        <v>258</v>
      </c>
      <c r="D156" s="177" t="s">
        <v>125</v>
      </c>
      <c r="E156" s="178" t="s">
        <v>259</v>
      </c>
      <c r="F156" s="179" t="s">
        <v>260</v>
      </c>
      <c r="G156" s="180" t="s">
        <v>146</v>
      </c>
      <c r="H156" s="181">
        <v>1</v>
      </c>
      <c r="I156" s="182"/>
      <c r="J156" s="183">
        <f>ROUND(I156*H156,2)</f>
        <v>0</v>
      </c>
      <c r="K156" s="179" t="s">
        <v>19</v>
      </c>
      <c r="L156" s="38"/>
      <c r="M156" s="184" t="s">
        <v>19</v>
      </c>
      <c r="N156" s="185" t="s">
        <v>42</v>
      </c>
      <c r="O156" s="63"/>
      <c r="P156" s="186">
        <f>O156*H156</f>
        <v>0</v>
      </c>
      <c r="Q156" s="186">
        <v>0.22500000000000001</v>
      </c>
      <c r="R156" s="186">
        <f>Q156*H156</f>
        <v>0.22500000000000001</v>
      </c>
      <c r="S156" s="186">
        <v>0</v>
      </c>
      <c r="T156" s="18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8" t="s">
        <v>130</v>
      </c>
      <c r="AT156" s="188" t="s">
        <v>125</v>
      </c>
      <c r="AU156" s="188" t="s">
        <v>81</v>
      </c>
      <c r="AY156" s="16" t="s">
        <v>123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16" t="s">
        <v>78</v>
      </c>
      <c r="BK156" s="189">
        <f>ROUND(I156*H156,2)</f>
        <v>0</v>
      </c>
      <c r="BL156" s="16" t="s">
        <v>130</v>
      </c>
      <c r="BM156" s="188" t="s">
        <v>261</v>
      </c>
    </row>
    <row r="157" spans="1:65" s="2" customFormat="1" ht="10.199999999999999">
      <c r="A157" s="33"/>
      <c r="B157" s="34"/>
      <c r="C157" s="35"/>
      <c r="D157" s="190" t="s">
        <v>132</v>
      </c>
      <c r="E157" s="35"/>
      <c r="F157" s="191" t="s">
        <v>260</v>
      </c>
      <c r="G157" s="35"/>
      <c r="H157" s="35"/>
      <c r="I157" s="192"/>
      <c r="J157" s="35"/>
      <c r="K157" s="35"/>
      <c r="L157" s="38"/>
      <c r="M157" s="193"/>
      <c r="N157" s="194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132</v>
      </c>
      <c r="AU157" s="16" t="s">
        <v>81</v>
      </c>
    </row>
    <row r="158" spans="1:65" s="12" customFormat="1" ht="22.8" customHeight="1">
      <c r="B158" s="161"/>
      <c r="C158" s="162"/>
      <c r="D158" s="163" t="s">
        <v>70</v>
      </c>
      <c r="E158" s="175" t="s">
        <v>262</v>
      </c>
      <c r="F158" s="175" t="s">
        <v>263</v>
      </c>
      <c r="G158" s="162"/>
      <c r="H158" s="162"/>
      <c r="I158" s="165"/>
      <c r="J158" s="176">
        <f>BK158</f>
        <v>0</v>
      </c>
      <c r="K158" s="162"/>
      <c r="L158" s="167"/>
      <c r="M158" s="168"/>
      <c r="N158" s="169"/>
      <c r="O158" s="169"/>
      <c r="P158" s="170">
        <f>SUM(P159:P160)</f>
        <v>0</v>
      </c>
      <c r="Q158" s="169"/>
      <c r="R158" s="170">
        <f>SUM(R159:R160)</f>
        <v>0</v>
      </c>
      <c r="S158" s="169"/>
      <c r="T158" s="171">
        <f>SUM(T159:T160)</f>
        <v>0</v>
      </c>
      <c r="AR158" s="172" t="s">
        <v>78</v>
      </c>
      <c r="AT158" s="173" t="s">
        <v>70</v>
      </c>
      <c r="AU158" s="173" t="s">
        <v>78</v>
      </c>
      <c r="AY158" s="172" t="s">
        <v>123</v>
      </c>
      <c r="BK158" s="174">
        <f>SUM(BK159:BK160)</f>
        <v>0</v>
      </c>
    </row>
    <row r="159" spans="1:65" s="2" customFormat="1" ht="22.2" customHeight="1">
      <c r="A159" s="33"/>
      <c r="B159" s="34"/>
      <c r="C159" s="177" t="s">
        <v>264</v>
      </c>
      <c r="D159" s="177" t="s">
        <v>125</v>
      </c>
      <c r="E159" s="178" t="s">
        <v>265</v>
      </c>
      <c r="F159" s="179" t="s">
        <v>266</v>
      </c>
      <c r="G159" s="180" t="s">
        <v>267</v>
      </c>
      <c r="H159" s="181">
        <v>21.228000000000002</v>
      </c>
      <c r="I159" s="182"/>
      <c r="J159" s="183">
        <f>ROUND(I159*H159,2)</f>
        <v>0</v>
      </c>
      <c r="K159" s="179" t="s">
        <v>129</v>
      </c>
      <c r="L159" s="38"/>
      <c r="M159" s="184" t="s">
        <v>19</v>
      </c>
      <c r="N159" s="185" t="s">
        <v>42</v>
      </c>
      <c r="O159" s="63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8" t="s">
        <v>130</v>
      </c>
      <c r="AT159" s="188" t="s">
        <v>125</v>
      </c>
      <c r="AU159" s="188" t="s">
        <v>81</v>
      </c>
      <c r="AY159" s="16" t="s">
        <v>123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6" t="s">
        <v>78</v>
      </c>
      <c r="BK159" s="189">
        <f>ROUND(I159*H159,2)</f>
        <v>0</v>
      </c>
      <c r="BL159" s="16" t="s">
        <v>130</v>
      </c>
      <c r="BM159" s="188" t="s">
        <v>268</v>
      </c>
    </row>
    <row r="160" spans="1:65" s="2" customFormat="1" ht="19.2">
      <c r="A160" s="33"/>
      <c r="B160" s="34"/>
      <c r="C160" s="35"/>
      <c r="D160" s="190" t="s">
        <v>132</v>
      </c>
      <c r="E160" s="35"/>
      <c r="F160" s="191" t="s">
        <v>269</v>
      </c>
      <c r="G160" s="35"/>
      <c r="H160" s="35"/>
      <c r="I160" s="192"/>
      <c r="J160" s="35"/>
      <c r="K160" s="35"/>
      <c r="L160" s="38"/>
      <c r="M160" s="217"/>
      <c r="N160" s="218"/>
      <c r="O160" s="219"/>
      <c r="P160" s="219"/>
      <c r="Q160" s="219"/>
      <c r="R160" s="219"/>
      <c r="S160" s="219"/>
      <c r="T160" s="220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132</v>
      </c>
      <c r="AU160" s="16" t="s">
        <v>81</v>
      </c>
    </row>
    <row r="161" spans="1:31" s="2" customFormat="1" ht="6.9" customHeight="1">
      <c r="A161" s="33"/>
      <c r="B161" s="46"/>
      <c r="C161" s="47"/>
      <c r="D161" s="47"/>
      <c r="E161" s="47"/>
      <c r="F161" s="47"/>
      <c r="G161" s="47"/>
      <c r="H161" s="47"/>
      <c r="I161" s="47"/>
      <c r="J161" s="47"/>
      <c r="K161" s="47"/>
      <c r="L161" s="38"/>
      <c r="M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</row>
  </sheetData>
  <sheetProtection algorithmName="SHA-512" hashValue="JJ+UcI8Y+7nnInOL7dVzJspGcVYN+OFgQWTiuv02dn+LMGTdEG4on8R+jaHOS6dvbYbSJ7+nKc6QVJzX5XO7AA==" saltValue="Kjre9SCbUrwI+SFvTC9aa7Rs8WpuQoIlP70Ex/vtZZbsn04VMuBgD6FsYfETbGFcgLX5IwZWxiipx6mEnpFCdA==" spinCount="100000" sheet="1" objects="1" scenarios="1" formatColumns="0" formatRows="0" autoFilter="0"/>
  <autoFilter ref="C82:K160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2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1" width="21.570312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6" t="s">
        <v>87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81</v>
      </c>
    </row>
    <row r="4" spans="1:46" s="1" customFormat="1" ht="24.9" customHeight="1">
      <c r="B4" s="19"/>
      <c r="D4" s="109" t="s">
        <v>97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4.4" customHeight="1">
      <c r="B7" s="19"/>
      <c r="E7" s="349" t="str">
        <f>'Rekapitulace stavby'!K6</f>
        <v>PD - Biokoridor LBK 1345/252, k.ú. Pěnčín</v>
      </c>
      <c r="F7" s="350"/>
      <c r="G7" s="350"/>
      <c r="H7" s="350"/>
      <c r="L7" s="19"/>
    </row>
    <row r="8" spans="1:46" s="1" customFormat="1" ht="12" customHeight="1">
      <c r="B8" s="19"/>
      <c r="D8" s="111" t="s">
        <v>98</v>
      </c>
      <c r="L8" s="19"/>
    </row>
    <row r="9" spans="1:46" s="2" customFormat="1" ht="14.4" customHeight="1">
      <c r="A9" s="33"/>
      <c r="B9" s="38"/>
      <c r="C9" s="33"/>
      <c r="D9" s="33"/>
      <c r="E9" s="349" t="s">
        <v>99</v>
      </c>
      <c r="F9" s="352"/>
      <c r="G9" s="352"/>
      <c r="H9" s="352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270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4.4" customHeight="1">
      <c r="A11" s="33"/>
      <c r="B11" s="38"/>
      <c r="C11" s="33"/>
      <c r="D11" s="33"/>
      <c r="E11" s="351" t="s">
        <v>271</v>
      </c>
      <c r="F11" s="352"/>
      <c r="G11" s="352"/>
      <c r="H11" s="352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80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11. 8. 2020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3" t="str">
        <f>'Rekapitulace stavby'!E14</f>
        <v>Vyplň údaj</v>
      </c>
      <c r="F20" s="354"/>
      <c r="G20" s="354"/>
      <c r="H20" s="354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28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35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4.4" customHeight="1">
      <c r="A29" s="114"/>
      <c r="B29" s="115"/>
      <c r="C29" s="114"/>
      <c r="D29" s="114"/>
      <c r="E29" s="355" t="s">
        <v>19</v>
      </c>
      <c r="F29" s="355"/>
      <c r="G29" s="355"/>
      <c r="H29" s="355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37</v>
      </c>
      <c r="E32" s="33"/>
      <c r="F32" s="33"/>
      <c r="G32" s="33"/>
      <c r="H32" s="33"/>
      <c r="I32" s="33"/>
      <c r="J32" s="119">
        <f>ROUND(J87,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39</v>
      </c>
      <c r="G34" s="33"/>
      <c r="H34" s="33"/>
      <c r="I34" s="120" t="s">
        <v>38</v>
      </c>
      <c r="J34" s="120" t="s">
        <v>40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41</v>
      </c>
      <c r="E35" s="111" t="s">
        <v>42</v>
      </c>
      <c r="F35" s="122">
        <f>ROUND((SUM(BE87:BE121)),  2)</f>
        <v>0</v>
      </c>
      <c r="G35" s="33"/>
      <c r="H35" s="33"/>
      <c r="I35" s="123">
        <v>0.21</v>
      </c>
      <c r="J35" s="122">
        <f>ROUND(((SUM(BE87:BE121))*I35),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43</v>
      </c>
      <c r="F36" s="122">
        <f>ROUND((SUM(BF87:BF121)),  2)</f>
        <v>0</v>
      </c>
      <c r="G36" s="33"/>
      <c r="H36" s="33"/>
      <c r="I36" s="123">
        <v>0.15</v>
      </c>
      <c r="J36" s="122">
        <f>ROUND(((SUM(BF87:BF121))*I36),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44</v>
      </c>
      <c r="F37" s="122">
        <f>ROUND((SUM(BG87:BG121)),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45</v>
      </c>
      <c r="F38" s="122">
        <f>ROUND((SUM(BH87:BH121)),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46</v>
      </c>
      <c r="F39" s="122">
        <f>ROUND((SUM(BI87:BI121)),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47</v>
      </c>
      <c r="E41" s="126"/>
      <c r="F41" s="126"/>
      <c r="G41" s="127" t="s">
        <v>48</v>
      </c>
      <c r="H41" s="128" t="s">
        <v>49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customHeight="1">
      <c r="A47" s="33"/>
      <c r="B47" s="34"/>
      <c r="C47" s="22" t="s">
        <v>100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56" t="str">
        <f>E7</f>
        <v>PD - Biokoridor LBK 1345/252, k.ú. Pěnčín</v>
      </c>
      <c r="F50" s="357"/>
      <c r="G50" s="357"/>
      <c r="H50" s="357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98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4.4" customHeight="1">
      <c r="A52" s="33"/>
      <c r="B52" s="34"/>
      <c r="C52" s="35"/>
      <c r="D52" s="35"/>
      <c r="E52" s="356" t="s">
        <v>99</v>
      </c>
      <c r="F52" s="358"/>
      <c r="G52" s="358"/>
      <c r="H52" s="358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270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4.4" customHeight="1">
      <c r="A54" s="33"/>
      <c r="B54" s="34"/>
      <c r="C54" s="35"/>
      <c r="D54" s="35"/>
      <c r="E54" s="305" t="str">
        <f>E11</f>
        <v>SO-01.1. - Následná péče 1. rok</v>
      </c>
      <c r="F54" s="358"/>
      <c r="G54" s="358"/>
      <c r="H54" s="358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11. 8. 2020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6.4" customHeight="1">
      <c r="A58" s="33"/>
      <c r="B58" s="34"/>
      <c r="C58" s="28" t="s">
        <v>25</v>
      </c>
      <c r="D58" s="35"/>
      <c r="E58" s="35"/>
      <c r="F58" s="26" t="str">
        <f>E17</f>
        <v>ČR-SPÚ, Pobočka Liberec</v>
      </c>
      <c r="G58" s="35"/>
      <c r="H58" s="35"/>
      <c r="I58" s="28" t="s">
        <v>31</v>
      </c>
      <c r="J58" s="31" t="str">
        <f>E23</f>
        <v>Agroprojekce Litomyšl,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6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101</v>
      </c>
      <c r="D61" s="136"/>
      <c r="E61" s="136"/>
      <c r="F61" s="136"/>
      <c r="G61" s="136"/>
      <c r="H61" s="136"/>
      <c r="I61" s="136"/>
      <c r="J61" s="137" t="s">
        <v>102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customHeight="1">
      <c r="A63" s="33"/>
      <c r="B63" s="34"/>
      <c r="C63" s="138" t="s">
        <v>69</v>
      </c>
      <c r="D63" s="35"/>
      <c r="E63" s="35"/>
      <c r="F63" s="35"/>
      <c r="G63" s="35"/>
      <c r="H63" s="35"/>
      <c r="I63" s="35"/>
      <c r="J63" s="76">
        <f>J87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103</v>
      </c>
    </row>
    <row r="64" spans="1:47" s="9" customFormat="1" ht="24.9" customHeight="1">
      <c r="B64" s="139"/>
      <c r="C64" s="140"/>
      <c r="D64" s="141" t="s">
        <v>104</v>
      </c>
      <c r="E64" s="142"/>
      <c r="F64" s="142"/>
      <c r="G64" s="142"/>
      <c r="H64" s="142"/>
      <c r="I64" s="142"/>
      <c r="J64" s="143">
        <f>J88</f>
        <v>0</v>
      </c>
      <c r="K64" s="140"/>
      <c r="L64" s="144"/>
    </row>
    <row r="65" spans="1:31" s="10" customFormat="1" ht="19.95" customHeight="1">
      <c r="B65" s="145"/>
      <c r="C65" s="96"/>
      <c r="D65" s="146" t="s">
        <v>105</v>
      </c>
      <c r="E65" s="147"/>
      <c r="F65" s="147"/>
      <c r="G65" s="147"/>
      <c r="H65" s="147"/>
      <c r="I65" s="147"/>
      <c r="J65" s="148">
        <f>J89</f>
        <v>0</v>
      </c>
      <c r="K65" s="96"/>
      <c r="L65" s="149"/>
    </row>
    <row r="66" spans="1:31" s="2" customFormat="1" ht="21.75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6.9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>
      <c r="A72" s="33"/>
      <c r="B72" s="34"/>
      <c r="C72" s="22" t="s">
        <v>108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4.4" customHeight="1">
      <c r="A75" s="33"/>
      <c r="B75" s="34"/>
      <c r="C75" s="35"/>
      <c r="D75" s="35"/>
      <c r="E75" s="356" t="str">
        <f>E7</f>
        <v>PD - Biokoridor LBK 1345/252, k.ú. Pěnčín</v>
      </c>
      <c r="F75" s="357"/>
      <c r="G75" s="357"/>
      <c r="H75" s="357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>
      <c r="B76" s="20"/>
      <c r="C76" s="28" t="s">
        <v>98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4.4" customHeight="1">
      <c r="A77" s="33"/>
      <c r="B77" s="34"/>
      <c r="C77" s="35"/>
      <c r="D77" s="35"/>
      <c r="E77" s="356" t="s">
        <v>99</v>
      </c>
      <c r="F77" s="358"/>
      <c r="G77" s="358"/>
      <c r="H77" s="358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270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4.4" customHeight="1">
      <c r="A79" s="33"/>
      <c r="B79" s="34"/>
      <c r="C79" s="35"/>
      <c r="D79" s="35"/>
      <c r="E79" s="305" t="str">
        <f>E11</f>
        <v>SO-01.1. - Následná péče 1. rok</v>
      </c>
      <c r="F79" s="358"/>
      <c r="G79" s="358"/>
      <c r="H79" s="358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F14</f>
        <v xml:space="preserve"> </v>
      </c>
      <c r="G81" s="35"/>
      <c r="H81" s="35"/>
      <c r="I81" s="28" t="s">
        <v>23</v>
      </c>
      <c r="J81" s="58" t="str">
        <f>IF(J14="","",J14)</f>
        <v>11. 8. 2020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26.4" customHeight="1">
      <c r="A83" s="33"/>
      <c r="B83" s="34"/>
      <c r="C83" s="28" t="s">
        <v>25</v>
      </c>
      <c r="D83" s="35"/>
      <c r="E83" s="35"/>
      <c r="F83" s="26" t="str">
        <f>E17</f>
        <v>ČR-SPÚ, Pobočka Liberec</v>
      </c>
      <c r="G83" s="35"/>
      <c r="H83" s="35"/>
      <c r="I83" s="28" t="s">
        <v>31</v>
      </c>
      <c r="J83" s="31" t="str">
        <f>E23</f>
        <v>Agroprojekce Litomyšl, s.r.o.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6" customHeight="1">
      <c r="A84" s="33"/>
      <c r="B84" s="34"/>
      <c r="C84" s="28" t="s">
        <v>29</v>
      </c>
      <c r="D84" s="35"/>
      <c r="E84" s="35"/>
      <c r="F84" s="26" t="str">
        <f>IF(E20="","",E20)</f>
        <v>Vyplň údaj</v>
      </c>
      <c r="G84" s="35"/>
      <c r="H84" s="35"/>
      <c r="I84" s="28" t="s">
        <v>34</v>
      </c>
      <c r="J84" s="31" t="str">
        <f>E26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109</v>
      </c>
      <c r="D86" s="153" t="s">
        <v>56</v>
      </c>
      <c r="E86" s="153" t="s">
        <v>52</v>
      </c>
      <c r="F86" s="153" t="s">
        <v>53</v>
      </c>
      <c r="G86" s="153" t="s">
        <v>110</v>
      </c>
      <c r="H86" s="153" t="s">
        <v>111</v>
      </c>
      <c r="I86" s="153" t="s">
        <v>112</v>
      </c>
      <c r="J86" s="153" t="s">
        <v>102</v>
      </c>
      <c r="K86" s="154" t="s">
        <v>113</v>
      </c>
      <c r="L86" s="155"/>
      <c r="M86" s="67" t="s">
        <v>19</v>
      </c>
      <c r="N86" s="68" t="s">
        <v>41</v>
      </c>
      <c r="O86" s="68" t="s">
        <v>114</v>
      </c>
      <c r="P86" s="68" t="s">
        <v>115</v>
      </c>
      <c r="Q86" s="68" t="s">
        <v>116</v>
      </c>
      <c r="R86" s="68" t="s">
        <v>117</v>
      </c>
      <c r="S86" s="68" t="s">
        <v>118</v>
      </c>
      <c r="T86" s="69" t="s">
        <v>119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120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</f>
        <v>0</v>
      </c>
      <c r="Q87" s="71"/>
      <c r="R87" s="158">
        <f>R88</f>
        <v>0.57800000000000007</v>
      </c>
      <c r="S87" s="71"/>
      <c r="T87" s="159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70</v>
      </c>
      <c r="AU87" s="16" t="s">
        <v>103</v>
      </c>
      <c r="BK87" s="160">
        <f>BK88</f>
        <v>0</v>
      </c>
    </row>
    <row r="88" spans="1:65" s="12" customFormat="1" ht="25.95" customHeight="1">
      <c r="B88" s="161"/>
      <c r="C88" s="162"/>
      <c r="D88" s="163" t="s">
        <v>70</v>
      </c>
      <c r="E88" s="164" t="s">
        <v>121</v>
      </c>
      <c r="F88" s="164" t="s">
        <v>122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0.57800000000000007</v>
      </c>
      <c r="S88" s="169"/>
      <c r="T88" s="171">
        <f>T89</f>
        <v>0</v>
      </c>
      <c r="AR88" s="172" t="s">
        <v>78</v>
      </c>
      <c r="AT88" s="173" t="s">
        <v>70</v>
      </c>
      <c r="AU88" s="173" t="s">
        <v>71</v>
      </c>
      <c r="AY88" s="172" t="s">
        <v>123</v>
      </c>
      <c r="BK88" s="174">
        <f>BK89</f>
        <v>0</v>
      </c>
    </row>
    <row r="89" spans="1:65" s="12" customFormat="1" ht="22.8" customHeight="1">
      <c r="B89" s="161"/>
      <c r="C89" s="162"/>
      <c r="D89" s="163" t="s">
        <v>70</v>
      </c>
      <c r="E89" s="175" t="s">
        <v>78</v>
      </c>
      <c r="F89" s="175" t="s">
        <v>124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SUM(P90:P121)</f>
        <v>0</v>
      </c>
      <c r="Q89" s="169"/>
      <c r="R89" s="170">
        <f>SUM(R90:R121)</f>
        <v>0.57800000000000007</v>
      </c>
      <c r="S89" s="169"/>
      <c r="T89" s="171">
        <f>SUM(T90:T121)</f>
        <v>0</v>
      </c>
      <c r="AR89" s="172" t="s">
        <v>78</v>
      </c>
      <c r="AT89" s="173" t="s">
        <v>70</v>
      </c>
      <c r="AU89" s="173" t="s">
        <v>78</v>
      </c>
      <c r="AY89" s="172" t="s">
        <v>123</v>
      </c>
      <c r="BK89" s="174">
        <f>SUM(BK90:BK121)</f>
        <v>0</v>
      </c>
    </row>
    <row r="90" spans="1:65" s="2" customFormat="1" ht="13.8" customHeight="1">
      <c r="A90" s="33"/>
      <c r="B90" s="34"/>
      <c r="C90" s="177" t="s">
        <v>78</v>
      </c>
      <c r="D90" s="177" t="s">
        <v>125</v>
      </c>
      <c r="E90" s="178" t="s">
        <v>272</v>
      </c>
      <c r="F90" s="179" t="s">
        <v>273</v>
      </c>
      <c r="G90" s="180" t="s">
        <v>146</v>
      </c>
      <c r="H90" s="181">
        <v>330</v>
      </c>
      <c r="I90" s="182"/>
      <c r="J90" s="183">
        <f>ROUND(I90*H90,2)</f>
        <v>0</v>
      </c>
      <c r="K90" s="179" t="s">
        <v>129</v>
      </c>
      <c r="L90" s="38"/>
      <c r="M90" s="184" t="s">
        <v>19</v>
      </c>
      <c r="N90" s="185" t="s">
        <v>42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130</v>
      </c>
      <c r="AT90" s="188" t="s">
        <v>125</v>
      </c>
      <c r="AU90" s="188" t="s">
        <v>81</v>
      </c>
      <c r="AY90" s="16" t="s">
        <v>123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78</v>
      </c>
      <c r="BK90" s="189">
        <f>ROUND(I90*H90,2)</f>
        <v>0</v>
      </c>
      <c r="BL90" s="16" t="s">
        <v>130</v>
      </c>
      <c r="BM90" s="188" t="s">
        <v>274</v>
      </c>
    </row>
    <row r="91" spans="1:65" s="2" customFormat="1" ht="19.2">
      <c r="A91" s="33"/>
      <c r="B91" s="34"/>
      <c r="C91" s="35"/>
      <c r="D91" s="190" t="s">
        <v>132</v>
      </c>
      <c r="E91" s="35"/>
      <c r="F91" s="191" t="s">
        <v>275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132</v>
      </c>
      <c r="AU91" s="16" t="s">
        <v>81</v>
      </c>
    </row>
    <row r="92" spans="1:65" s="13" customFormat="1" ht="10.199999999999999">
      <c r="B92" s="195"/>
      <c r="C92" s="196"/>
      <c r="D92" s="190" t="s">
        <v>134</v>
      </c>
      <c r="E92" s="197" t="s">
        <v>19</v>
      </c>
      <c r="F92" s="198" t="s">
        <v>276</v>
      </c>
      <c r="G92" s="196"/>
      <c r="H92" s="199">
        <v>330</v>
      </c>
      <c r="I92" s="200"/>
      <c r="J92" s="196"/>
      <c r="K92" s="196"/>
      <c r="L92" s="201"/>
      <c r="M92" s="202"/>
      <c r="N92" s="203"/>
      <c r="O92" s="203"/>
      <c r="P92" s="203"/>
      <c r="Q92" s="203"/>
      <c r="R92" s="203"/>
      <c r="S92" s="203"/>
      <c r="T92" s="204"/>
      <c r="AT92" s="205" t="s">
        <v>134</v>
      </c>
      <c r="AU92" s="205" t="s">
        <v>81</v>
      </c>
      <c r="AV92" s="13" t="s">
        <v>81</v>
      </c>
      <c r="AW92" s="13" t="s">
        <v>33</v>
      </c>
      <c r="AX92" s="13" t="s">
        <v>78</v>
      </c>
      <c r="AY92" s="205" t="s">
        <v>123</v>
      </c>
    </row>
    <row r="93" spans="1:65" s="2" customFormat="1" ht="13.8" customHeight="1">
      <c r="A93" s="33"/>
      <c r="B93" s="34"/>
      <c r="C93" s="177" t="s">
        <v>81</v>
      </c>
      <c r="D93" s="177" t="s">
        <v>125</v>
      </c>
      <c r="E93" s="178" t="s">
        <v>277</v>
      </c>
      <c r="F93" s="179" t="s">
        <v>278</v>
      </c>
      <c r="G93" s="180" t="s">
        <v>146</v>
      </c>
      <c r="H93" s="181">
        <v>360</v>
      </c>
      <c r="I93" s="182"/>
      <c r="J93" s="183">
        <f>ROUND(I93*H93,2)</f>
        <v>0</v>
      </c>
      <c r="K93" s="179" t="s">
        <v>129</v>
      </c>
      <c r="L93" s="38"/>
      <c r="M93" s="184" t="s">
        <v>19</v>
      </c>
      <c r="N93" s="185" t="s">
        <v>42</v>
      </c>
      <c r="O93" s="63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8" t="s">
        <v>130</v>
      </c>
      <c r="AT93" s="188" t="s">
        <v>125</v>
      </c>
      <c r="AU93" s="188" t="s">
        <v>81</v>
      </c>
      <c r="AY93" s="16" t="s">
        <v>123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6" t="s">
        <v>78</v>
      </c>
      <c r="BK93" s="189">
        <f>ROUND(I93*H93,2)</f>
        <v>0</v>
      </c>
      <c r="BL93" s="16" t="s">
        <v>130</v>
      </c>
      <c r="BM93" s="188" t="s">
        <v>279</v>
      </c>
    </row>
    <row r="94" spans="1:65" s="2" customFormat="1" ht="19.2">
      <c r="A94" s="33"/>
      <c r="B94" s="34"/>
      <c r="C94" s="35"/>
      <c r="D94" s="190" t="s">
        <v>132</v>
      </c>
      <c r="E94" s="35"/>
      <c r="F94" s="191" t="s">
        <v>280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132</v>
      </c>
      <c r="AU94" s="16" t="s">
        <v>81</v>
      </c>
    </row>
    <row r="95" spans="1:65" s="13" customFormat="1" ht="10.199999999999999">
      <c r="B95" s="195"/>
      <c r="C95" s="196"/>
      <c r="D95" s="190" t="s">
        <v>134</v>
      </c>
      <c r="E95" s="197" t="s">
        <v>19</v>
      </c>
      <c r="F95" s="198" t="s">
        <v>281</v>
      </c>
      <c r="G95" s="196"/>
      <c r="H95" s="199">
        <v>360</v>
      </c>
      <c r="I95" s="200"/>
      <c r="J95" s="196"/>
      <c r="K95" s="196"/>
      <c r="L95" s="201"/>
      <c r="M95" s="202"/>
      <c r="N95" s="203"/>
      <c r="O95" s="203"/>
      <c r="P95" s="203"/>
      <c r="Q95" s="203"/>
      <c r="R95" s="203"/>
      <c r="S95" s="203"/>
      <c r="T95" s="204"/>
      <c r="AT95" s="205" t="s">
        <v>134</v>
      </c>
      <c r="AU95" s="205" t="s">
        <v>81</v>
      </c>
      <c r="AV95" s="13" t="s">
        <v>81</v>
      </c>
      <c r="AW95" s="13" t="s">
        <v>33</v>
      </c>
      <c r="AX95" s="13" t="s">
        <v>78</v>
      </c>
      <c r="AY95" s="205" t="s">
        <v>123</v>
      </c>
    </row>
    <row r="96" spans="1:65" s="2" customFormat="1" ht="13.8" customHeight="1">
      <c r="A96" s="33"/>
      <c r="B96" s="34"/>
      <c r="C96" s="177" t="s">
        <v>143</v>
      </c>
      <c r="D96" s="177" t="s">
        <v>125</v>
      </c>
      <c r="E96" s="178" t="s">
        <v>282</v>
      </c>
      <c r="F96" s="179" t="s">
        <v>283</v>
      </c>
      <c r="G96" s="180" t="s">
        <v>146</v>
      </c>
      <c r="H96" s="181">
        <v>246</v>
      </c>
      <c r="I96" s="182"/>
      <c r="J96" s="183">
        <f>ROUND(I96*H96,2)</f>
        <v>0</v>
      </c>
      <c r="K96" s="179" t="s">
        <v>129</v>
      </c>
      <c r="L96" s="38"/>
      <c r="M96" s="184" t="s">
        <v>19</v>
      </c>
      <c r="N96" s="185" t="s">
        <v>42</v>
      </c>
      <c r="O96" s="63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8" t="s">
        <v>130</v>
      </c>
      <c r="AT96" s="188" t="s">
        <v>125</v>
      </c>
      <c r="AU96" s="188" t="s">
        <v>81</v>
      </c>
      <c r="AY96" s="16" t="s">
        <v>123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6" t="s">
        <v>78</v>
      </c>
      <c r="BK96" s="189">
        <f>ROUND(I96*H96,2)</f>
        <v>0</v>
      </c>
      <c r="BL96" s="16" t="s">
        <v>130</v>
      </c>
      <c r="BM96" s="188" t="s">
        <v>284</v>
      </c>
    </row>
    <row r="97" spans="1:65" s="2" customFormat="1" ht="19.2">
      <c r="A97" s="33"/>
      <c r="B97" s="34"/>
      <c r="C97" s="35"/>
      <c r="D97" s="190" t="s">
        <v>132</v>
      </c>
      <c r="E97" s="35"/>
      <c r="F97" s="191" t="s">
        <v>285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132</v>
      </c>
      <c r="AU97" s="16" t="s">
        <v>81</v>
      </c>
    </row>
    <row r="98" spans="1:65" s="13" customFormat="1" ht="10.199999999999999">
      <c r="B98" s="195"/>
      <c r="C98" s="196"/>
      <c r="D98" s="190" t="s">
        <v>134</v>
      </c>
      <c r="E98" s="197" t="s">
        <v>19</v>
      </c>
      <c r="F98" s="198" t="s">
        <v>286</v>
      </c>
      <c r="G98" s="196"/>
      <c r="H98" s="199">
        <v>246</v>
      </c>
      <c r="I98" s="200"/>
      <c r="J98" s="196"/>
      <c r="K98" s="196"/>
      <c r="L98" s="201"/>
      <c r="M98" s="202"/>
      <c r="N98" s="203"/>
      <c r="O98" s="203"/>
      <c r="P98" s="203"/>
      <c r="Q98" s="203"/>
      <c r="R98" s="203"/>
      <c r="S98" s="203"/>
      <c r="T98" s="204"/>
      <c r="AT98" s="205" t="s">
        <v>134</v>
      </c>
      <c r="AU98" s="205" t="s">
        <v>81</v>
      </c>
      <c r="AV98" s="13" t="s">
        <v>81</v>
      </c>
      <c r="AW98" s="13" t="s">
        <v>33</v>
      </c>
      <c r="AX98" s="13" t="s">
        <v>78</v>
      </c>
      <c r="AY98" s="205" t="s">
        <v>123</v>
      </c>
    </row>
    <row r="99" spans="1:65" s="2" customFormat="1" ht="22.2" customHeight="1">
      <c r="A99" s="33"/>
      <c r="B99" s="34"/>
      <c r="C99" s="177" t="s">
        <v>130</v>
      </c>
      <c r="D99" s="177" t="s">
        <v>125</v>
      </c>
      <c r="E99" s="178" t="s">
        <v>287</v>
      </c>
      <c r="F99" s="179" t="s">
        <v>288</v>
      </c>
      <c r="G99" s="180" t="s">
        <v>289</v>
      </c>
      <c r="H99" s="181">
        <v>4.68</v>
      </c>
      <c r="I99" s="182"/>
      <c r="J99" s="183">
        <f>ROUND(I99*H99,2)</f>
        <v>0</v>
      </c>
      <c r="K99" s="179" t="s">
        <v>129</v>
      </c>
      <c r="L99" s="38"/>
      <c r="M99" s="184" t="s">
        <v>19</v>
      </c>
      <c r="N99" s="185" t="s">
        <v>42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130</v>
      </c>
      <c r="AT99" s="188" t="s">
        <v>125</v>
      </c>
      <c r="AU99" s="188" t="s">
        <v>81</v>
      </c>
      <c r="AY99" s="16" t="s">
        <v>123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78</v>
      </c>
      <c r="BK99" s="189">
        <f>ROUND(I99*H99,2)</f>
        <v>0</v>
      </c>
      <c r="BL99" s="16" t="s">
        <v>130</v>
      </c>
      <c r="BM99" s="188" t="s">
        <v>290</v>
      </c>
    </row>
    <row r="100" spans="1:65" s="2" customFormat="1" ht="19.2">
      <c r="A100" s="33"/>
      <c r="B100" s="34"/>
      <c r="C100" s="35"/>
      <c r="D100" s="190" t="s">
        <v>132</v>
      </c>
      <c r="E100" s="35"/>
      <c r="F100" s="191" t="s">
        <v>291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132</v>
      </c>
      <c r="AU100" s="16" t="s">
        <v>81</v>
      </c>
    </row>
    <row r="101" spans="1:65" s="13" customFormat="1" ht="10.199999999999999">
      <c r="B101" s="195"/>
      <c r="C101" s="196"/>
      <c r="D101" s="190" t="s">
        <v>134</v>
      </c>
      <c r="E101" s="197" t="s">
        <v>19</v>
      </c>
      <c r="F101" s="198" t="s">
        <v>292</v>
      </c>
      <c r="G101" s="196"/>
      <c r="H101" s="199">
        <v>4.68</v>
      </c>
      <c r="I101" s="200"/>
      <c r="J101" s="196"/>
      <c r="K101" s="196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134</v>
      </c>
      <c r="AU101" s="205" t="s">
        <v>81</v>
      </c>
      <c r="AV101" s="13" t="s">
        <v>81</v>
      </c>
      <c r="AW101" s="13" t="s">
        <v>33</v>
      </c>
      <c r="AX101" s="13" t="s">
        <v>78</v>
      </c>
      <c r="AY101" s="205" t="s">
        <v>123</v>
      </c>
    </row>
    <row r="102" spans="1:65" s="2" customFormat="1" ht="13.8" customHeight="1">
      <c r="A102" s="33"/>
      <c r="B102" s="34"/>
      <c r="C102" s="177" t="s">
        <v>155</v>
      </c>
      <c r="D102" s="177" t="s">
        <v>125</v>
      </c>
      <c r="E102" s="178" t="s">
        <v>293</v>
      </c>
      <c r="F102" s="179" t="s">
        <v>294</v>
      </c>
      <c r="G102" s="180" t="s">
        <v>295</v>
      </c>
      <c r="H102" s="181">
        <v>1</v>
      </c>
      <c r="I102" s="182"/>
      <c r="J102" s="183">
        <f>ROUND(I102*H102,2)</f>
        <v>0</v>
      </c>
      <c r="K102" s="179" t="s">
        <v>19</v>
      </c>
      <c r="L102" s="38"/>
      <c r="M102" s="184" t="s">
        <v>19</v>
      </c>
      <c r="N102" s="185" t="s">
        <v>42</v>
      </c>
      <c r="O102" s="63"/>
      <c r="P102" s="186">
        <f>O102*H102</f>
        <v>0</v>
      </c>
      <c r="Q102" s="186">
        <v>0</v>
      </c>
      <c r="R102" s="186">
        <f>Q102*H102</f>
        <v>0</v>
      </c>
      <c r="S102" s="186">
        <v>0</v>
      </c>
      <c r="T102" s="187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8" t="s">
        <v>130</v>
      </c>
      <c r="AT102" s="188" t="s">
        <v>125</v>
      </c>
      <c r="AU102" s="188" t="s">
        <v>81</v>
      </c>
      <c r="AY102" s="16" t="s">
        <v>123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6" t="s">
        <v>78</v>
      </c>
      <c r="BK102" s="189">
        <f>ROUND(I102*H102,2)</f>
        <v>0</v>
      </c>
      <c r="BL102" s="16" t="s">
        <v>130</v>
      </c>
      <c r="BM102" s="188" t="s">
        <v>296</v>
      </c>
    </row>
    <row r="103" spans="1:65" s="2" customFormat="1" ht="10.199999999999999">
      <c r="A103" s="33"/>
      <c r="B103" s="34"/>
      <c r="C103" s="35"/>
      <c r="D103" s="190" t="s">
        <v>132</v>
      </c>
      <c r="E103" s="35"/>
      <c r="F103" s="191" t="s">
        <v>294</v>
      </c>
      <c r="G103" s="35"/>
      <c r="H103" s="35"/>
      <c r="I103" s="192"/>
      <c r="J103" s="35"/>
      <c r="K103" s="35"/>
      <c r="L103" s="38"/>
      <c r="M103" s="193"/>
      <c r="N103" s="194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132</v>
      </c>
      <c r="AU103" s="16" t="s">
        <v>81</v>
      </c>
    </row>
    <row r="104" spans="1:65" s="2" customFormat="1" ht="13.8" customHeight="1">
      <c r="A104" s="33"/>
      <c r="B104" s="34"/>
      <c r="C104" s="177" t="s">
        <v>160</v>
      </c>
      <c r="D104" s="177" t="s">
        <v>125</v>
      </c>
      <c r="E104" s="178" t="s">
        <v>297</v>
      </c>
      <c r="F104" s="179" t="s">
        <v>298</v>
      </c>
      <c r="G104" s="180" t="s">
        <v>295</v>
      </c>
      <c r="H104" s="181">
        <v>1</v>
      </c>
      <c r="I104" s="182"/>
      <c r="J104" s="183">
        <f>ROUND(I104*H104,2)</f>
        <v>0</v>
      </c>
      <c r="K104" s="179" t="s">
        <v>19</v>
      </c>
      <c r="L104" s="38"/>
      <c r="M104" s="184" t="s">
        <v>19</v>
      </c>
      <c r="N104" s="185" t="s">
        <v>42</v>
      </c>
      <c r="O104" s="63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8" t="s">
        <v>130</v>
      </c>
      <c r="AT104" s="188" t="s">
        <v>125</v>
      </c>
      <c r="AU104" s="188" t="s">
        <v>81</v>
      </c>
      <c r="AY104" s="16" t="s">
        <v>123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6" t="s">
        <v>78</v>
      </c>
      <c r="BK104" s="189">
        <f>ROUND(I104*H104,2)</f>
        <v>0</v>
      </c>
      <c r="BL104" s="16" t="s">
        <v>130</v>
      </c>
      <c r="BM104" s="188" t="s">
        <v>299</v>
      </c>
    </row>
    <row r="105" spans="1:65" s="2" customFormat="1" ht="10.199999999999999">
      <c r="A105" s="33"/>
      <c r="B105" s="34"/>
      <c r="C105" s="35"/>
      <c r="D105" s="190" t="s">
        <v>132</v>
      </c>
      <c r="E105" s="35"/>
      <c r="F105" s="191" t="s">
        <v>298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132</v>
      </c>
      <c r="AU105" s="16" t="s">
        <v>81</v>
      </c>
    </row>
    <row r="106" spans="1:65" s="2" customFormat="1" ht="13.8" customHeight="1">
      <c r="A106" s="33"/>
      <c r="B106" s="34"/>
      <c r="C106" s="177" t="s">
        <v>165</v>
      </c>
      <c r="D106" s="177" t="s">
        <v>125</v>
      </c>
      <c r="E106" s="178" t="s">
        <v>300</v>
      </c>
      <c r="F106" s="179" t="s">
        <v>301</v>
      </c>
      <c r="G106" s="180" t="s">
        <v>185</v>
      </c>
      <c r="H106" s="181">
        <v>101</v>
      </c>
      <c r="I106" s="182"/>
      <c r="J106" s="183">
        <f>ROUND(I106*H106,2)</f>
        <v>0</v>
      </c>
      <c r="K106" s="179" t="s">
        <v>19</v>
      </c>
      <c r="L106" s="38"/>
      <c r="M106" s="184" t="s">
        <v>19</v>
      </c>
      <c r="N106" s="185" t="s">
        <v>42</v>
      </c>
      <c r="O106" s="63"/>
      <c r="P106" s="186">
        <f>O106*H106</f>
        <v>0</v>
      </c>
      <c r="Q106" s="186">
        <v>3.0000000000000001E-3</v>
      </c>
      <c r="R106" s="186">
        <f>Q106*H106</f>
        <v>0.30299999999999999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130</v>
      </c>
      <c r="AT106" s="188" t="s">
        <v>125</v>
      </c>
      <c r="AU106" s="188" t="s">
        <v>81</v>
      </c>
      <c r="AY106" s="16" t="s">
        <v>123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78</v>
      </c>
      <c r="BK106" s="189">
        <f>ROUND(I106*H106,2)</f>
        <v>0</v>
      </c>
      <c r="BL106" s="16" t="s">
        <v>130</v>
      </c>
      <c r="BM106" s="188" t="s">
        <v>302</v>
      </c>
    </row>
    <row r="107" spans="1:65" s="2" customFormat="1" ht="10.199999999999999">
      <c r="A107" s="33"/>
      <c r="B107" s="34"/>
      <c r="C107" s="35"/>
      <c r="D107" s="190" t="s">
        <v>132</v>
      </c>
      <c r="E107" s="35"/>
      <c r="F107" s="191" t="s">
        <v>301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132</v>
      </c>
      <c r="AU107" s="16" t="s">
        <v>81</v>
      </c>
    </row>
    <row r="108" spans="1:65" s="2" customFormat="1" ht="19.2">
      <c r="A108" s="33"/>
      <c r="B108" s="34"/>
      <c r="C108" s="35"/>
      <c r="D108" s="190" t="s">
        <v>226</v>
      </c>
      <c r="E108" s="35"/>
      <c r="F108" s="216" t="s">
        <v>303</v>
      </c>
      <c r="G108" s="35"/>
      <c r="H108" s="35"/>
      <c r="I108" s="192"/>
      <c r="J108" s="35"/>
      <c r="K108" s="35"/>
      <c r="L108" s="38"/>
      <c r="M108" s="193"/>
      <c r="N108" s="194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226</v>
      </c>
      <c r="AU108" s="16" t="s">
        <v>81</v>
      </c>
    </row>
    <row r="109" spans="1:65" s="13" customFormat="1" ht="10.199999999999999">
      <c r="B109" s="195"/>
      <c r="C109" s="196"/>
      <c r="D109" s="190" t="s">
        <v>134</v>
      </c>
      <c r="E109" s="197" t="s">
        <v>19</v>
      </c>
      <c r="F109" s="198" t="s">
        <v>304</v>
      </c>
      <c r="G109" s="196"/>
      <c r="H109" s="199">
        <v>101</v>
      </c>
      <c r="I109" s="200"/>
      <c r="J109" s="196"/>
      <c r="K109" s="196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134</v>
      </c>
      <c r="AU109" s="205" t="s">
        <v>81</v>
      </c>
      <c r="AV109" s="13" t="s">
        <v>81</v>
      </c>
      <c r="AW109" s="13" t="s">
        <v>33</v>
      </c>
      <c r="AX109" s="13" t="s">
        <v>78</v>
      </c>
      <c r="AY109" s="205" t="s">
        <v>123</v>
      </c>
    </row>
    <row r="110" spans="1:65" s="2" customFormat="1" ht="13.8" customHeight="1">
      <c r="A110" s="33"/>
      <c r="B110" s="34"/>
      <c r="C110" s="177" t="s">
        <v>140</v>
      </c>
      <c r="D110" s="177" t="s">
        <v>125</v>
      </c>
      <c r="E110" s="178" t="s">
        <v>305</v>
      </c>
      <c r="F110" s="179" t="s">
        <v>306</v>
      </c>
      <c r="G110" s="180" t="s">
        <v>185</v>
      </c>
      <c r="H110" s="181">
        <v>55</v>
      </c>
      <c r="I110" s="182"/>
      <c r="J110" s="183">
        <f>ROUND(I110*H110,2)</f>
        <v>0</v>
      </c>
      <c r="K110" s="179" t="s">
        <v>19</v>
      </c>
      <c r="L110" s="38"/>
      <c r="M110" s="184" t="s">
        <v>19</v>
      </c>
      <c r="N110" s="185" t="s">
        <v>42</v>
      </c>
      <c r="O110" s="63"/>
      <c r="P110" s="186">
        <f>O110*H110</f>
        <v>0</v>
      </c>
      <c r="Q110" s="186">
        <v>5.0000000000000001E-3</v>
      </c>
      <c r="R110" s="186">
        <f>Q110*H110</f>
        <v>0.27500000000000002</v>
      </c>
      <c r="S110" s="186">
        <v>0</v>
      </c>
      <c r="T110" s="187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8" t="s">
        <v>130</v>
      </c>
      <c r="AT110" s="188" t="s">
        <v>125</v>
      </c>
      <c r="AU110" s="188" t="s">
        <v>81</v>
      </c>
      <c r="AY110" s="16" t="s">
        <v>123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6" t="s">
        <v>78</v>
      </c>
      <c r="BK110" s="189">
        <f>ROUND(I110*H110,2)</f>
        <v>0</v>
      </c>
      <c r="BL110" s="16" t="s">
        <v>130</v>
      </c>
      <c r="BM110" s="188" t="s">
        <v>307</v>
      </c>
    </row>
    <row r="111" spans="1:65" s="2" customFormat="1" ht="10.199999999999999">
      <c r="A111" s="33"/>
      <c r="B111" s="34"/>
      <c r="C111" s="35"/>
      <c r="D111" s="190" t="s">
        <v>132</v>
      </c>
      <c r="E111" s="35"/>
      <c r="F111" s="191" t="s">
        <v>306</v>
      </c>
      <c r="G111" s="35"/>
      <c r="H111" s="35"/>
      <c r="I111" s="192"/>
      <c r="J111" s="35"/>
      <c r="K111" s="35"/>
      <c r="L111" s="38"/>
      <c r="M111" s="193"/>
      <c r="N111" s="194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132</v>
      </c>
      <c r="AU111" s="16" t="s">
        <v>81</v>
      </c>
    </row>
    <row r="112" spans="1:65" s="13" customFormat="1" ht="10.199999999999999">
      <c r="B112" s="195"/>
      <c r="C112" s="196"/>
      <c r="D112" s="190" t="s">
        <v>134</v>
      </c>
      <c r="E112" s="197" t="s">
        <v>19</v>
      </c>
      <c r="F112" s="198" t="s">
        <v>308</v>
      </c>
      <c r="G112" s="196"/>
      <c r="H112" s="199">
        <v>55</v>
      </c>
      <c r="I112" s="200"/>
      <c r="J112" s="196"/>
      <c r="K112" s="196"/>
      <c r="L112" s="201"/>
      <c r="M112" s="202"/>
      <c r="N112" s="203"/>
      <c r="O112" s="203"/>
      <c r="P112" s="203"/>
      <c r="Q112" s="203"/>
      <c r="R112" s="203"/>
      <c r="S112" s="203"/>
      <c r="T112" s="204"/>
      <c r="AT112" s="205" t="s">
        <v>134</v>
      </c>
      <c r="AU112" s="205" t="s">
        <v>81</v>
      </c>
      <c r="AV112" s="13" t="s">
        <v>81</v>
      </c>
      <c r="AW112" s="13" t="s">
        <v>33</v>
      </c>
      <c r="AX112" s="13" t="s">
        <v>78</v>
      </c>
      <c r="AY112" s="205" t="s">
        <v>123</v>
      </c>
    </row>
    <row r="113" spans="1:65" s="2" customFormat="1" ht="13.8" customHeight="1">
      <c r="A113" s="33"/>
      <c r="B113" s="34"/>
      <c r="C113" s="177" t="s">
        <v>176</v>
      </c>
      <c r="D113" s="177" t="s">
        <v>125</v>
      </c>
      <c r="E113" s="178" t="s">
        <v>309</v>
      </c>
      <c r="F113" s="179" t="s">
        <v>310</v>
      </c>
      <c r="G113" s="180" t="s">
        <v>311</v>
      </c>
      <c r="H113" s="181">
        <v>52.75</v>
      </c>
      <c r="I113" s="182"/>
      <c r="J113" s="183">
        <f>ROUND(I113*H113,2)</f>
        <v>0</v>
      </c>
      <c r="K113" s="179" t="s">
        <v>129</v>
      </c>
      <c r="L113" s="38"/>
      <c r="M113" s="184" t="s">
        <v>19</v>
      </c>
      <c r="N113" s="185" t="s">
        <v>42</v>
      </c>
      <c r="O113" s="63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130</v>
      </c>
      <c r="AT113" s="188" t="s">
        <v>125</v>
      </c>
      <c r="AU113" s="188" t="s">
        <v>81</v>
      </c>
      <c r="AY113" s="16" t="s">
        <v>123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78</v>
      </c>
      <c r="BK113" s="189">
        <f>ROUND(I113*H113,2)</f>
        <v>0</v>
      </c>
      <c r="BL113" s="16" t="s">
        <v>130</v>
      </c>
      <c r="BM113" s="188" t="s">
        <v>312</v>
      </c>
    </row>
    <row r="114" spans="1:65" s="2" customFormat="1" ht="10.199999999999999">
      <c r="A114" s="33"/>
      <c r="B114" s="34"/>
      <c r="C114" s="35"/>
      <c r="D114" s="190" t="s">
        <v>132</v>
      </c>
      <c r="E114" s="35"/>
      <c r="F114" s="191" t="s">
        <v>313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132</v>
      </c>
      <c r="AU114" s="16" t="s">
        <v>81</v>
      </c>
    </row>
    <row r="115" spans="1:65" s="13" customFormat="1" ht="10.199999999999999">
      <c r="B115" s="195"/>
      <c r="C115" s="196"/>
      <c r="D115" s="190" t="s">
        <v>134</v>
      </c>
      <c r="E115" s="197" t="s">
        <v>19</v>
      </c>
      <c r="F115" s="198" t="s">
        <v>314</v>
      </c>
      <c r="G115" s="196"/>
      <c r="H115" s="199">
        <v>25.25</v>
      </c>
      <c r="I115" s="200"/>
      <c r="J115" s="196"/>
      <c r="K115" s="196"/>
      <c r="L115" s="201"/>
      <c r="M115" s="202"/>
      <c r="N115" s="203"/>
      <c r="O115" s="203"/>
      <c r="P115" s="203"/>
      <c r="Q115" s="203"/>
      <c r="R115" s="203"/>
      <c r="S115" s="203"/>
      <c r="T115" s="204"/>
      <c r="AT115" s="205" t="s">
        <v>134</v>
      </c>
      <c r="AU115" s="205" t="s">
        <v>81</v>
      </c>
      <c r="AV115" s="13" t="s">
        <v>81</v>
      </c>
      <c r="AW115" s="13" t="s">
        <v>33</v>
      </c>
      <c r="AX115" s="13" t="s">
        <v>71</v>
      </c>
      <c r="AY115" s="205" t="s">
        <v>123</v>
      </c>
    </row>
    <row r="116" spans="1:65" s="13" customFormat="1" ht="10.199999999999999">
      <c r="B116" s="195"/>
      <c r="C116" s="196"/>
      <c r="D116" s="190" t="s">
        <v>134</v>
      </c>
      <c r="E116" s="197" t="s">
        <v>19</v>
      </c>
      <c r="F116" s="198" t="s">
        <v>315</v>
      </c>
      <c r="G116" s="196"/>
      <c r="H116" s="199">
        <v>27.5</v>
      </c>
      <c r="I116" s="200"/>
      <c r="J116" s="196"/>
      <c r="K116" s="196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134</v>
      </c>
      <c r="AU116" s="205" t="s">
        <v>81</v>
      </c>
      <c r="AV116" s="13" t="s">
        <v>81</v>
      </c>
      <c r="AW116" s="13" t="s">
        <v>33</v>
      </c>
      <c r="AX116" s="13" t="s">
        <v>71</v>
      </c>
      <c r="AY116" s="205" t="s">
        <v>123</v>
      </c>
    </row>
    <row r="117" spans="1:65" s="2" customFormat="1" ht="13.8" customHeight="1">
      <c r="A117" s="33"/>
      <c r="B117" s="34"/>
      <c r="C117" s="177" t="s">
        <v>182</v>
      </c>
      <c r="D117" s="177" t="s">
        <v>125</v>
      </c>
      <c r="E117" s="178" t="s">
        <v>316</v>
      </c>
      <c r="F117" s="179" t="s">
        <v>317</v>
      </c>
      <c r="G117" s="180" t="s">
        <v>311</v>
      </c>
      <c r="H117" s="181">
        <v>52.75</v>
      </c>
      <c r="I117" s="182"/>
      <c r="J117" s="183">
        <f>ROUND(I117*H117,2)</f>
        <v>0</v>
      </c>
      <c r="K117" s="179" t="s">
        <v>129</v>
      </c>
      <c r="L117" s="38"/>
      <c r="M117" s="184" t="s">
        <v>19</v>
      </c>
      <c r="N117" s="185" t="s">
        <v>42</v>
      </c>
      <c r="O117" s="63"/>
      <c r="P117" s="186">
        <f>O117*H117</f>
        <v>0</v>
      </c>
      <c r="Q117" s="186">
        <v>0</v>
      </c>
      <c r="R117" s="186">
        <f>Q117*H117</f>
        <v>0</v>
      </c>
      <c r="S117" s="186">
        <v>0</v>
      </c>
      <c r="T117" s="18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8" t="s">
        <v>130</v>
      </c>
      <c r="AT117" s="188" t="s">
        <v>125</v>
      </c>
      <c r="AU117" s="188" t="s">
        <v>81</v>
      </c>
      <c r="AY117" s="16" t="s">
        <v>123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16" t="s">
        <v>78</v>
      </c>
      <c r="BK117" s="189">
        <f>ROUND(I117*H117,2)</f>
        <v>0</v>
      </c>
      <c r="BL117" s="16" t="s">
        <v>130</v>
      </c>
      <c r="BM117" s="188" t="s">
        <v>318</v>
      </c>
    </row>
    <row r="118" spans="1:65" s="2" customFormat="1" ht="10.199999999999999">
      <c r="A118" s="33"/>
      <c r="B118" s="34"/>
      <c r="C118" s="35"/>
      <c r="D118" s="190" t="s">
        <v>132</v>
      </c>
      <c r="E118" s="35"/>
      <c r="F118" s="191" t="s">
        <v>319</v>
      </c>
      <c r="G118" s="35"/>
      <c r="H118" s="35"/>
      <c r="I118" s="192"/>
      <c r="J118" s="35"/>
      <c r="K118" s="35"/>
      <c r="L118" s="38"/>
      <c r="M118" s="193"/>
      <c r="N118" s="194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132</v>
      </c>
      <c r="AU118" s="16" t="s">
        <v>81</v>
      </c>
    </row>
    <row r="119" spans="1:65" s="2" customFormat="1" ht="22.2" customHeight="1">
      <c r="A119" s="33"/>
      <c r="B119" s="34"/>
      <c r="C119" s="177" t="s">
        <v>187</v>
      </c>
      <c r="D119" s="177" t="s">
        <v>125</v>
      </c>
      <c r="E119" s="178" t="s">
        <v>320</v>
      </c>
      <c r="F119" s="179" t="s">
        <v>321</v>
      </c>
      <c r="G119" s="180" t="s">
        <v>311</v>
      </c>
      <c r="H119" s="181">
        <v>263.75</v>
      </c>
      <c r="I119" s="182"/>
      <c r="J119" s="183">
        <f>ROUND(I119*H119,2)</f>
        <v>0</v>
      </c>
      <c r="K119" s="179" t="s">
        <v>129</v>
      </c>
      <c r="L119" s="38"/>
      <c r="M119" s="184" t="s">
        <v>19</v>
      </c>
      <c r="N119" s="185" t="s">
        <v>42</v>
      </c>
      <c r="O119" s="63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8" t="s">
        <v>130</v>
      </c>
      <c r="AT119" s="188" t="s">
        <v>125</v>
      </c>
      <c r="AU119" s="188" t="s">
        <v>81</v>
      </c>
      <c r="AY119" s="16" t="s">
        <v>123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6" t="s">
        <v>78</v>
      </c>
      <c r="BK119" s="189">
        <f>ROUND(I119*H119,2)</f>
        <v>0</v>
      </c>
      <c r="BL119" s="16" t="s">
        <v>130</v>
      </c>
      <c r="BM119" s="188" t="s">
        <v>322</v>
      </c>
    </row>
    <row r="120" spans="1:65" s="2" customFormat="1" ht="19.2">
      <c r="A120" s="33"/>
      <c r="B120" s="34"/>
      <c r="C120" s="35"/>
      <c r="D120" s="190" t="s">
        <v>132</v>
      </c>
      <c r="E120" s="35"/>
      <c r="F120" s="191" t="s">
        <v>323</v>
      </c>
      <c r="G120" s="35"/>
      <c r="H120" s="35"/>
      <c r="I120" s="192"/>
      <c r="J120" s="35"/>
      <c r="K120" s="35"/>
      <c r="L120" s="38"/>
      <c r="M120" s="193"/>
      <c r="N120" s="194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132</v>
      </c>
      <c r="AU120" s="16" t="s">
        <v>81</v>
      </c>
    </row>
    <row r="121" spans="1:65" s="13" customFormat="1" ht="10.199999999999999">
      <c r="B121" s="195"/>
      <c r="C121" s="196"/>
      <c r="D121" s="190" t="s">
        <v>134</v>
      </c>
      <c r="E121" s="197" t="s">
        <v>19</v>
      </c>
      <c r="F121" s="198" t="s">
        <v>324</v>
      </c>
      <c r="G121" s="196"/>
      <c r="H121" s="199">
        <v>263.75</v>
      </c>
      <c r="I121" s="200"/>
      <c r="J121" s="196"/>
      <c r="K121" s="196"/>
      <c r="L121" s="201"/>
      <c r="M121" s="221"/>
      <c r="N121" s="222"/>
      <c r="O121" s="222"/>
      <c r="P121" s="222"/>
      <c r="Q121" s="222"/>
      <c r="R121" s="222"/>
      <c r="S121" s="222"/>
      <c r="T121" s="223"/>
      <c r="AT121" s="205" t="s">
        <v>134</v>
      </c>
      <c r="AU121" s="205" t="s">
        <v>81</v>
      </c>
      <c r="AV121" s="13" t="s">
        <v>81</v>
      </c>
      <c r="AW121" s="13" t="s">
        <v>33</v>
      </c>
      <c r="AX121" s="13" t="s">
        <v>78</v>
      </c>
      <c r="AY121" s="205" t="s">
        <v>123</v>
      </c>
    </row>
    <row r="122" spans="1:65" s="2" customFormat="1" ht="6.9" customHeight="1">
      <c r="A122" s="33"/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38"/>
      <c r="M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</sheetData>
  <sheetProtection algorithmName="SHA-512" hashValue="hLmvFo0T/Pux1FQH/pyaXGYLZ7gIJu583xrHp3nlqViE9ctz6vMxgiKf9l0B+LAs92OjODUtNiMq7rjgVaIgrg==" saltValue="vxedp1edrqiVOF4Fa5OMJu+gIjJ3ohOpOPaEJyi1fWniUv0la3aFk7/ItqXd8QvRnun4fwpQDSKpvGiaBBUeHQ==" spinCount="100000" sheet="1" objects="1" scenarios="1" formatColumns="0" formatRows="0" autoFilter="0"/>
  <autoFilter ref="C86:K121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2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1" width="21.570312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6" t="s">
        <v>90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81</v>
      </c>
    </row>
    <row r="4" spans="1:46" s="1" customFormat="1" ht="24.9" customHeight="1">
      <c r="B4" s="19"/>
      <c r="D4" s="109" t="s">
        <v>97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4.4" customHeight="1">
      <c r="B7" s="19"/>
      <c r="E7" s="349" t="str">
        <f>'Rekapitulace stavby'!K6</f>
        <v>PD - Biokoridor LBK 1345/252, k.ú. Pěnčín</v>
      </c>
      <c r="F7" s="350"/>
      <c r="G7" s="350"/>
      <c r="H7" s="350"/>
      <c r="L7" s="19"/>
    </row>
    <row r="8" spans="1:46" s="1" customFormat="1" ht="12" customHeight="1">
      <c r="B8" s="19"/>
      <c r="D8" s="111" t="s">
        <v>98</v>
      </c>
      <c r="L8" s="19"/>
    </row>
    <row r="9" spans="1:46" s="2" customFormat="1" ht="14.4" customHeight="1">
      <c r="A9" s="33"/>
      <c r="B9" s="38"/>
      <c r="C9" s="33"/>
      <c r="D9" s="33"/>
      <c r="E9" s="349" t="s">
        <v>99</v>
      </c>
      <c r="F9" s="352"/>
      <c r="G9" s="352"/>
      <c r="H9" s="352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270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4.4" customHeight="1">
      <c r="A11" s="33"/>
      <c r="B11" s="38"/>
      <c r="C11" s="33"/>
      <c r="D11" s="33"/>
      <c r="E11" s="351" t="s">
        <v>325</v>
      </c>
      <c r="F11" s="352"/>
      <c r="G11" s="352"/>
      <c r="H11" s="352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80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11. 8. 2020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3" t="str">
        <f>'Rekapitulace stavby'!E14</f>
        <v>Vyplň údaj</v>
      </c>
      <c r="F20" s="354"/>
      <c r="G20" s="354"/>
      <c r="H20" s="354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28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35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4.4" customHeight="1">
      <c r="A29" s="114"/>
      <c r="B29" s="115"/>
      <c r="C29" s="114"/>
      <c r="D29" s="114"/>
      <c r="E29" s="355" t="s">
        <v>19</v>
      </c>
      <c r="F29" s="355"/>
      <c r="G29" s="355"/>
      <c r="H29" s="355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37</v>
      </c>
      <c r="E32" s="33"/>
      <c r="F32" s="33"/>
      <c r="G32" s="33"/>
      <c r="H32" s="33"/>
      <c r="I32" s="33"/>
      <c r="J32" s="119">
        <f>ROUND(J87,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39</v>
      </c>
      <c r="G34" s="33"/>
      <c r="H34" s="33"/>
      <c r="I34" s="120" t="s">
        <v>38</v>
      </c>
      <c r="J34" s="120" t="s">
        <v>40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41</v>
      </c>
      <c r="E35" s="111" t="s">
        <v>42</v>
      </c>
      <c r="F35" s="122">
        <f>ROUND((SUM(BE87:BE121)),  2)</f>
        <v>0</v>
      </c>
      <c r="G35" s="33"/>
      <c r="H35" s="33"/>
      <c r="I35" s="123">
        <v>0.21</v>
      </c>
      <c r="J35" s="122">
        <f>ROUND(((SUM(BE87:BE121))*I35),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43</v>
      </c>
      <c r="F36" s="122">
        <f>ROUND((SUM(BF87:BF121)),  2)</f>
        <v>0</v>
      </c>
      <c r="G36" s="33"/>
      <c r="H36" s="33"/>
      <c r="I36" s="123">
        <v>0.15</v>
      </c>
      <c r="J36" s="122">
        <f>ROUND(((SUM(BF87:BF121))*I36),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44</v>
      </c>
      <c r="F37" s="122">
        <f>ROUND((SUM(BG87:BG121)),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45</v>
      </c>
      <c r="F38" s="122">
        <f>ROUND((SUM(BH87:BH121)),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46</v>
      </c>
      <c r="F39" s="122">
        <f>ROUND((SUM(BI87:BI121)),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47</v>
      </c>
      <c r="E41" s="126"/>
      <c r="F41" s="126"/>
      <c r="G41" s="127" t="s">
        <v>48</v>
      </c>
      <c r="H41" s="128" t="s">
        <v>49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customHeight="1">
      <c r="A47" s="33"/>
      <c r="B47" s="34"/>
      <c r="C47" s="22" t="s">
        <v>100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56" t="str">
        <f>E7</f>
        <v>PD - Biokoridor LBK 1345/252, k.ú. Pěnčín</v>
      </c>
      <c r="F50" s="357"/>
      <c r="G50" s="357"/>
      <c r="H50" s="357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98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4.4" customHeight="1">
      <c r="A52" s="33"/>
      <c r="B52" s="34"/>
      <c r="C52" s="35"/>
      <c r="D52" s="35"/>
      <c r="E52" s="356" t="s">
        <v>99</v>
      </c>
      <c r="F52" s="358"/>
      <c r="G52" s="358"/>
      <c r="H52" s="358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270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4.4" customHeight="1">
      <c r="A54" s="33"/>
      <c r="B54" s="34"/>
      <c r="C54" s="35"/>
      <c r="D54" s="35"/>
      <c r="E54" s="305" t="str">
        <f>E11</f>
        <v>SO-01.2. - Následná péče 2. rok</v>
      </c>
      <c r="F54" s="358"/>
      <c r="G54" s="358"/>
      <c r="H54" s="358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11. 8. 2020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6.4" customHeight="1">
      <c r="A58" s="33"/>
      <c r="B58" s="34"/>
      <c r="C58" s="28" t="s">
        <v>25</v>
      </c>
      <c r="D58" s="35"/>
      <c r="E58" s="35"/>
      <c r="F58" s="26" t="str">
        <f>E17</f>
        <v>ČR-SPÚ, Pobočka Liberec</v>
      </c>
      <c r="G58" s="35"/>
      <c r="H58" s="35"/>
      <c r="I58" s="28" t="s">
        <v>31</v>
      </c>
      <c r="J58" s="31" t="str">
        <f>E23</f>
        <v>Agroprojekce Litomyšl,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6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101</v>
      </c>
      <c r="D61" s="136"/>
      <c r="E61" s="136"/>
      <c r="F61" s="136"/>
      <c r="G61" s="136"/>
      <c r="H61" s="136"/>
      <c r="I61" s="136"/>
      <c r="J61" s="137" t="s">
        <v>102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customHeight="1">
      <c r="A63" s="33"/>
      <c r="B63" s="34"/>
      <c r="C63" s="138" t="s">
        <v>69</v>
      </c>
      <c r="D63" s="35"/>
      <c r="E63" s="35"/>
      <c r="F63" s="35"/>
      <c r="G63" s="35"/>
      <c r="H63" s="35"/>
      <c r="I63" s="35"/>
      <c r="J63" s="76">
        <f>J87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103</v>
      </c>
    </row>
    <row r="64" spans="1:47" s="9" customFormat="1" ht="24.9" customHeight="1">
      <c r="B64" s="139"/>
      <c r="C64" s="140"/>
      <c r="D64" s="141" t="s">
        <v>104</v>
      </c>
      <c r="E64" s="142"/>
      <c r="F64" s="142"/>
      <c r="G64" s="142"/>
      <c r="H64" s="142"/>
      <c r="I64" s="142"/>
      <c r="J64" s="143">
        <f>J88</f>
        <v>0</v>
      </c>
      <c r="K64" s="140"/>
      <c r="L64" s="144"/>
    </row>
    <row r="65" spans="1:31" s="10" customFormat="1" ht="19.95" customHeight="1">
      <c r="B65" s="145"/>
      <c r="C65" s="96"/>
      <c r="D65" s="146" t="s">
        <v>105</v>
      </c>
      <c r="E65" s="147"/>
      <c r="F65" s="147"/>
      <c r="G65" s="147"/>
      <c r="H65" s="147"/>
      <c r="I65" s="147"/>
      <c r="J65" s="148">
        <f>J89</f>
        <v>0</v>
      </c>
      <c r="K65" s="96"/>
      <c r="L65" s="149"/>
    </row>
    <row r="66" spans="1:31" s="2" customFormat="1" ht="21.75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6.9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>
      <c r="A72" s="33"/>
      <c r="B72" s="34"/>
      <c r="C72" s="22" t="s">
        <v>108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4.4" customHeight="1">
      <c r="A75" s="33"/>
      <c r="B75" s="34"/>
      <c r="C75" s="35"/>
      <c r="D75" s="35"/>
      <c r="E75" s="356" t="str">
        <f>E7</f>
        <v>PD - Biokoridor LBK 1345/252, k.ú. Pěnčín</v>
      </c>
      <c r="F75" s="357"/>
      <c r="G75" s="357"/>
      <c r="H75" s="357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>
      <c r="B76" s="20"/>
      <c r="C76" s="28" t="s">
        <v>98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4.4" customHeight="1">
      <c r="A77" s="33"/>
      <c r="B77" s="34"/>
      <c r="C77" s="35"/>
      <c r="D77" s="35"/>
      <c r="E77" s="356" t="s">
        <v>99</v>
      </c>
      <c r="F77" s="358"/>
      <c r="G77" s="358"/>
      <c r="H77" s="358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270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4.4" customHeight="1">
      <c r="A79" s="33"/>
      <c r="B79" s="34"/>
      <c r="C79" s="35"/>
      <c r="D79" s="35"/>
      <c r="E79" s="305" t="str">
        <f>E11</f>
        <v>SO-01.2. - Následná péče 2. rok</v>
      </c>
      <c r="F79" s="358"/>
      <c r="G79" s="358"/>
      <c r="H79" s="358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F14</f>
        <v xml:space="preserve"> </v>
      </c>
      <c r="G81" s="35"/>
      <c r="H81" s="35"/>
      <c r="I81" s="28" t="s">
        <v>23</v>
      </c>
      <c r="J81" s="58" t="str">
        <f>IF(J14="","",J14)</f>
        <v>11. 8. 2020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26.4" customHeight="1">
      <c r="A83" s="33"/>
      <c r="B83" s="34"/>
      <c r="C83" s="28" t="s">
        <v>25</v>
      </c>
      <c r="D83" s="35"/>
      <c r="E83" s="35"/>
      <c r="F83" s="26" t="str">
        <f>E17</f>
        <v>ČR-SPÚ, Pobočka Liberec</v>
      </c>
      <c r="G83" s="35"/>
      <c r="H83" s="35"/>
      <c r="I83" s="28" t="s">
        <v>31</v>
      </c>
      <c r="J83" s="31" t="str">
        <f>E23</f>
        <v>Agroprojekce Litomyšl, s.r.o.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6" customHeight="1">
      <c r="A84" s="33"/>
      <c r="B84" s="34"/>
      <c r="C84" s="28" t="s">
        <v>29</v>
      </c>
      <c r="D84" s="35"/>
      <c r="E84" s="35"/>
      <c r="F84" s="26" t="str">
        <f>IF(E20="","",E20)</f>
        <v>Vyplň údaj</v>
      </c>
      <c r="G84" s="35"/>
      <c r="H84" s="35"/>
      <c r="I84" s="28" t="s">
        <v>34</v>
      </c>
      <c r="J84" s="31" t="str">
        <f>E26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109</v>
      </c>
      <c r="D86" s="153" t="s">
        <v>56</v>
      </c>
      <c r="E86" s="153" t="s">
        <v>52</v>
      </c>
      <c r="F86" s="153" t="s">
        <v>53</v>
      </c>
      <c r="G86" s="153" t="s">
        <v>110</v>
      </c>
      <c r="H86" s="153" t="s">
        <v>111</v>
      </c>
      <c r="I86" s="153" t="s">
        <v>112</v>
      </c>
      <c r="J86" s="153" t="s">
        <v>102</v>
      </c>
      <c r="K86" s="154" t="s">
        <v>113</v>
      </c>
      <c r="L86" s="155"/>
      <c r="M86" s="67" t="s">
        <v>19</v>
      </c>
      <c r="N86" s="68" t="s">
        <v>41</v>
      </c>
      <c r="O86" s="68" t="s">
        <v>114</v>
      </c>
      <c r="P86" s="68" t="s">
        <v>115</v>
      </c>
      <c r="Q86" s="68" t="s">
        <v>116</v>
      </c>
      <c r="R86" s="68" t="s">
        <v>117</v>
      </c>
      <c r="S86" s="68" t="s">
        <v>118</v>
      </c>
      <c r="T86" s="69" t="s">
        <v>119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120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</f>
        <v>0</v>
      </c>
      <c r="Q87" s="71"/>
      <c r="R87" s="158">
        <f>R88</f>
        <v>0.57800000000000007</v>
      </c>
      <c r="S87" s="71"/>
      <c r="T87" s="159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70</v>
      </c>
      <c r="AU87" s="16" t="s">
        <v>103</v>
      </c>
      <c r="BK87" s="160">
        <f>BK88</f>
        <v>0</v>
      </c>
    </row>
    <row r="88" spans="1:65" s="12" customFormat="1" ht="25.95" customHeight="1">
      <c r="B88" s="161"/>
      <c r="C88" s="162"/>
      <c r="D88" s="163" t="s">
        <v>70</v>
      </c>
      <c r="E88" s="164" t="s">
        <v>121</v>
      </c>
      <c r="F88" s="164" t="s">
        <v>122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0.57800000000000007</v>
      </c>
      <c r="S88" s="169"/>
      <c r="T88" s="171">
        <f>T89</f>
        <v>0</v>
      </c>
      <c r="AR88" s="172" t="s">
        <v>78</v>
      </c>
      <c r="AT88" s="173" t="s">
        <v>70</v>
      </c>
      <c r="AU88" s="173" t="s">
        <v>71</v>
      </c>
      <c r="AY88" s="172" t="s">
        <v>123</v>
      </c>
      <c r="BK88" s="174">
        <f>BK89</f>
        <v>0</v>
      </c>
    </row>
    <row r="89" spans="1:65" s="12" customFormat="1" ht="22.8" customHeight="1">
      <c r="B89" s="161"/>
      <c r="C89" s="162"/>
      <c r="D89" s="163" t="s">
        <v>70</v>
      </c>
      <c r="E89" s="175" t="s">
        <v>78</v>
      </c>
      <c r="F89" s="175" t="s">
        <v>124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SUM(P90:P121)</f>
        <v>0</v>
      </c>
      <c r="Q89" s="169"/>
      <c r="R89" s="170">
        <f>SUM(R90:R121)</f>
        <v>0.57800000000000007</v>
      </c>
      <c r="S89" s="169"/>
      <c r="T89" s="171">
        <f>SUM(T90:T121)</f>
        <v>0</v>
      </c>
      <c r="AR89" s="172" t="s">
        <v>78</v>
      </c>
      <c r="AT89" s="173" t="s">
        <v>70</v>
      </c>
      <c r="AU89" s="173" t="s">
        <v>78</v>
      </c>
      <c r="AY89" s="172" t="s">
        <v>123</v>
      </c>
      <c r="BK89" s="174">
        <f>SUM(BK90:BK121)</f>
        <v>0</v>
      </c>
    </row>
    <row r="90" spans="1:65" s="2" customFormat="1" ht="13.8" customHeight="1">
      <c r="A90" s="33"/>
      <c r="B90" s="34"/>
      <c r="C90" s="177" t="s">
        <v>78</v>
      </c>
      <c r="D90" s="177" t="s">
        <v>125</v>
      </c>
      <c r="E90" s="178" t="s">
        <v>272</v>
      </c>
      <c r="F90" s="179" t="s">
        <v>273</v>
      </c>
      <c r="G90" s="180" t="s">
        <v>146</v>
      </c>
      <c r="H90" s="181">
        <v>330</v>
      </c>
      <c r="I90" s="182"/>
      <c r="J90" s="183">
        <f>ROUND(I90*H90,2)</f>
        <v>0</v>
      </c>
      <c r="K90" s="179" t="s">
        <v>129</v>
      </c>
      <c r="L90" s="38"/>
      <c r="M90" s="184" t="s">
        <v>19</v>
      </c>
      <c r="N90" s="185" t="s">
        <v>42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130</v>
      </c>
      <c r="AT90" s="188" t="s">
        <v>125</v>
      </c>
      <c r="AU90" s="188" t="s">
        <v>81</v>
      </c>
      <c r="AY90" s="16" t="s">
        <v>123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78</v>
      </c>
      <c r="BK90" s="189">
        <f>ROUND(I90*H90,2)</f>
        <v>0</v>
      </c>
      <c r="BL90" s="16" t="s">
        <v>130</v>
      </c>
      <c r="BM90" s="188" t="s">
        <v>274</v>
      </c>
    </row>
    <row r="91" spans="1:65" s="2" customFormat="1" ht="19.2">
      <c r="A91" s="33"/>
      <c r="B91" s="34"/>
      <c r="C91" s="35"/>
      <c r="D91" s="190" t="s">
        <v>132</v>
      </c>
      <c r="E91" s="35"/>
      <c r="F91" s="191" t="s">
        <v>275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132</v>
      </c>
      <c r="AU91" s="16" t="s">
        <v>81</v>
      </c>
    </row>
    <row r="92" spans="1:65" s="13" customFormat="1" ht="10.199999999999999">
      <c r="B92" s="195"/>
      <c r="C92" s="196"/>
      <c r="D92" s="190" t="s">
        <v>134</v>
      </c>
      <c r="E92" s="197" t="s">
        <v>19</v>
      </c>
      <c r="F92" s="198" t="s">
        <v>276</v>
      </c>
      <c r="G92" s="196"/>
      <c r="H92" s="199">
        <v>330</v>
      </c>
      <c r="I92" s="200"/>
      <c r="J92" s="196"/>
      <c r="K92" s="196"/>
      <c r="L92" s="201"/>
      <c r="M92" s="202"/>
      <c r="N92" s="203"/>
      <c r="O92" s="203"/>
      <c r="P92" s="203"/>
      <c r="Q92" s="203"/>
      <c r="R92" s="203"/>
      <c r="S92" s="203"/>
      <c r="T92" s="204"/>
      <c r="AT92" s="205" t="s">
        <v>134</v>
      </c>
      <c r="AU92" s="205" t="s">
        <v>81</v>
      </c>
      <c r="AV92" s="13" t="s">
        <v>81</v>
      </c>
      <c r="AW92" s="13" t="s">
        <v>33</v>
      </c>
      <c r="AX92" s="13" t="s">
        <v>78</v>
      </c>
      <c r="AY92" s="205" t="s">
        <v>123</v>
      </c>
    </row>
    <row r="93" spans="1:65" s="2" customFormat="1" ht="13.8" customHeight="1">
      <c r="A93" s="33"/>
      <c r="B93" s="34"/>
      <c r="C93" s="177" t="s">
        <v>81</v>
      </c>
      <c r="D93" s="177" t="s">
        <v>125</v>
      </c>
      <c r="E93" s="178" t="s">
        <v>277</v>
      </c>
      <c r="F93" s="179" t="s">
        <v>278</v>
      </c>
      <c r="G93" s="180" t="s">
        <v>146</v>
      </c>
      <c r="H93" s="181">
        <v>360</v>
      </c>
      <c r="I93" s="182"/>
      <c r="J93" s="183">
        <f>ROUND(I93*H93,2)</f>
        <v>0</v>
      </c>
      <c r="K93" s="179" t="s">
        <v>129</v>
      </c>
      <c r="L93" s="38"/>
      <c r="M93" s="184" t="s">
        <v>19</v>
      </c>
      <c r="N93" s="185" t="s">
        <v>42</v>
      </c>
      <c r="O93" s="63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8" t="s">
        <v>130</v>
      </c>
      <c r="AT93" s="188" t="s">
        <v>125</v>
      </c>
      <c r="AU93" s="188" t="s">
        <v>81</v>
      </c>
      <c r="AY93" s="16" t="s">
        <v>123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6" t="s">
        <v>78</v>
      </c>
      <c r="BK93" s="189">
        <f>ROUND(I93*H93,2)</f>
        <v>0</v>
      </c>
      <c r="BL93" s="16" t="s">
        <v>130</v>
      </c>
      <c r="BM93" s="188" t="s">
        <v>279</v>
      </c>
    </row>
    <row r="94" spans="1:65" s="2" customFormat="1" ht="19.2">
      <c r="A94" s="33"/>
      <c r="B94" s="34"/>
      <c r="C94" s="35"/>
      <c r="D94" s="190" t="s">
        <v>132</v>
      </c>
      <c r="E94" s="35"/>
      <c r="F94" s="191" t="s">
        <v>280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132</v>
      </c>
      <c r="AU94" s="16" t="s">
        <v>81</v>
      </c>
    </row>
    <row r="95" spans="1:65" s="13" customFormat="1" ht="10.199999999999999">
      <c r="B95" s="195"/>
      <c r="C95" s="196"/>
      <c r="D95" s="190" t="s">
        <v>134</v>
      </c>
      <c r="E95" s="197" t="s">
        <v>19</v>
      </c>
      <c r="F95" s="198" t="s">
        <v>281</v>
      </c>
      <c r="G95" s="196"/>
      <c r="H95" s="199">
        <v>360</v>
      </c>
      <c r="I95" s="200"/>
      <c r="J95" s="196"/>
      <c r="K95" s="196"/>
      <c r="L95" s="201"/>
      <c r="M95" s="202"/>
      <c r="N95" s="203"/>
      <c r="O95" s="203"/>
      <c r="P95" s="203"/>
      <c r="Q95" s="203"/>
      <c r="R95" s="203"/>
      <c r="S95" s="203"/>
      <c r="T95" s="204"/>
      <c r="AT95" s="205" t="s">
        <v>134</v>
      </c>
      <c r="AU95" s="205" t="s">
        <v>81</v>
      </c>
      <c r="AV95" s="13" t="s">
        <v>81</v>
      </c>
      <c r="AW95" s="13" t="s">
        <v>33</v>
      </c>
      <c r="AX95" s="13" t="s">
        <v>78</v>
      </c>
      <c r="AY95" s="205" t="s">
        <v>123</v>
      </c>
    </row>
    <row r="96" spans="1:65" s="2" customFormat="1" ht="13.8" customHeight="1">
      <c r="A96" s="33"/>
      <c r="B96" s="34"/>
      <c r="C96" s="177" t="s">
        <v>143</v>
      </c>
      <c r="D96" s="177" t="s">
        <v>125</v>
      </c>
      <c r="E96" s="178" t="s">
        <v>282</v>
      </c>
      <c r="F96" s="179" t="s">
        <v>283</v>
      </c>
      <c r="G96" s="180" t="s">
        <v>146</v>
      </c>
      <c r="H96" s="181">
        <v>246</v>
      </c>
      <c r="I96" s="182"/>
      <c r="J96" s="183">
        <f>ROUND(I96*H96,2)</f>
        <v>0</v>
      </c>
      <c r="K96" s="179" t="s">
        <v>129</v>
      </c>
      <c r="L96" s="38"/>
      <c r="M96" s="184" t="s">
        <v>19</v>
      </c>
      <c r="N96" s="185" t="s">
        <v>42</v>
      </c>
      <c r="O96" s="63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8" t="s">
        <v>130</v>
      </c>
      <c r="AT96" s="188" t="s">
        <v>125</v>
      </c>
      <c r="AU96" s="188" t="s">
        <v>81</v>
      </c>
      <c r="AY96" s="16" t="s">
        <v>123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6" t="s">
        <v>78</v>
      </c>
      <c r="BK96" s="189">
        <f>ROUND(I96*H96,2)</f>
        <v>0</v>
      </c>
      <c r="BL96" s="16" t="s">
        <v>130</v>
      </c>
      <c r="BM96" s="188" t="s">
        <v>284</v>
      </c>
    </row>
    <row r="97" spans="1:65" s="2" customFormat="1" ht="19.2">
      <c r="A97" s="33"/>
      <c r="B97" s="34"/>
      <c r="C97" s="35"/>
      <c r="D97" s="190" t="s">
        <v>132</v>
      </c>
      <c r="E97" s="35"/>
      <c r="F97" s="191" t="s">
        <v>285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132</v>
      </c>
      <c r="AU97" s="16" t="s">
        <v>81</v>
      </c>
    </row>
    <row r="98" spans="1:65" s="13" customFormat="1" ht="10.199999999999999">
      <c r="B98" s="195"/>
      <c r="C98" s="196"/>
      <c r="D98" s="190" t="s">
        <v>134</v>
      </c>
      <c r="E98" s="197" t="s">
        <v>19</v>
      </c>
      <c r="F98" s="198" t="s">
        <v>286</v>
      </c>
      <c r="G98" s="196"/>
      <c r="H98" s="199">
        <v>246</v>
      </c>
      <c r="I98" s="200"/>
      <c r="J98" s="196"/>
      <c r="K98" s="196"/>
      <c r="L98" s="201"/>
      <c r="M98" s="202"/>
      <c r="N98" s="203"/>
      <c r="O98" s="203"/>
      <c r="P98" s="203"/>
      <c r="Q98" s="203"/>
      <c r="R98" s="203"/>
      <c r="S98" s="203"/>
      <c r="T98" s="204"/>
      <c r="AT98" s="205" t="s">
        <v>134</v>
      </c>
      <c r="AU98" s="205" t="s">
        <v>81</v>
      </c>
      <c r="AV98" s="13" t="s">
        <v>81</v>
      </c>
      <c r="AW98" s="13" t="s">
        <v>33</v>
      </c>
      <c r="AX98" s="13" t="s">
        <v>78</v>
      </c>
      <c r="AY98" s="205" t="s">
        <v>123</v>
      </c>
    </row>
    <row r="99" spans="1:65" s="2" customFormat="1" ht="22.2" customHeight="1">
      <c r="A99" s="33"/>
      <c r="B99" s="34"/>
      <c r="C99" s="177" t="s">
        <v>130</v>
      </c>
      <c r="D99" s="177" t="s">
        <v>125</v>
      </c>
      <c r="E99" s="178" t="s">
        <v>287</v>
      </c>
      <c r="F99" s="179" t="s">
        <v>288</v>
      </c>
      <c r="G99" s="180" t="s">
        <v>289</v>
      </c>
      <c r="H99" s="181">
        <v>4.68</v>
      </c>
      <c r="I99" s="182"/>
      <c r="J99" s="183">
        <f>ROUND(I99*H99,2)</f>
        <v>0</v>
      </c>
      <c r="K99" s="179" t="s">
        <v>129</v>
      </c>
      <c r="L99" s="38"/>
      <c r="M99" s="184" t="s">
        <v>19</v>
      </c>
      <c r="N99" s="185" t="s">
        <v>42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130</v>
      </c>
      <c r="AT99" s="188" t="s">
        <v>125</v>
      </c>
      <c r="AU99" s="188" t="s">
        <v>81</v>
      </c>
      <c r="AY99" s="16" t="s">
        <v>123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78</v>
      </c>
      <c r="BK99" s="189">
        <f>ROUND(I99*H99,2)</f>
        <v>0</v>
      </c>
      <c r="BL99" s="16" t="s">
        <v>130</v>
      </c>
      <c r="BM99" s="188" t="s">
        <v>290</v>
      </c>
    </row>
    <row r="100" spans="1:65" s="2" customFormat="1" ht="19.2">
      <c r="A100" s="33"/>
      <c r="B100" s="34"/>
      <c r="C100" s="35"/>
      <c r="D100" s="190" t="s">
        <v>132</v>
      </c>
      <c r="E100" s="35"/>
      <c r="F100" s="191" t="s">
        <v>291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132</v>
      </c>
      <c r="AU100" s="16" t="s">
        <v>81</v>
      </c>
    </row>
    <row r="101" spans="1:65" s="13" customFormat="1" ht="10.199999999999999">
      <c r="B101" s="195"/>
      <c r="C101" s="196"/>
      <c r="D101" s="190" t="s">
        <v>134</v>
      </c>
      <c r="E101" s="197" t="s">
        <v>19</v>
      </c>
      <c r="F101" s="198" t="s">
        <v>292</v>
      </c>
      <c r="G101" s="196"/>
      <c r="H101" s="199">
        <v>4.68</v>
      </c>
      <c r="I101" s="200"/>
      <c r="J101" s="196"/>
      <c r="K101" s="196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134</v>
      </c>
      <c r="AU101" s="205" t="s">
        <v>81</v>
      </c>
      <c r="AV101" s="13" t="s">
        <v>81</v>
      </c>
      <c r="AW101" s="13" t="s">
        <v>33</v>
      </c>
      <c r="AX101" s="13" t="s">
        <v>78</v>
      </c>
      <c r="AY101" s="205" t="s">
        <v>123</v>
      </c>
    </row>
    <row r="102" spans="1:65" s="2" customFormat="1" ht="13.8" customHeight="1">
      <c r="A102" s="33"/>
      <c r="B102" s="34"/>
      <c r="C102" s="177" t="s">
        <v>155</v>
      </c>
      <c r="D102" s="177" t="s">
        <v>125</v>
      </c>
      <c r="E102" s="178" t="s">
        <v>293</v>
      </c>
      <c r="F102" s="179" t="s">
        <v>294</v>
      </c>
      <c r="G102" s="180" t="s">
        <v>295</v>
      </c>
      <c r="H102" s="181">
        <v>1</v>
      </c>
      <c r="I102" s="182"/>
      <c r="J102" s="183">
        <f>ROUND(I102*H102,2)</f>
        <v>0</v>
      </c>
      <c r="K102" s="179" t="s">
        <v>19</v>
      </c>
      <c r="L102" s="38"/>
      <c r="M102" s="184" t="s">
        <v>19</v>
      </c>
      <c r="N102" s="185" t="s">
        <v>42</v>
      </c>
      <c r="O102" s="63"/>
      <c r="P102" s="186">
        <f>O102*H102</f>
        <v>0</v>
      </c>
      <c r="Q102" s="186">
        <v>0</v>
      </c>
      <c r="R102" s="186">
        <f>Q102*H102</f>
        <v>0</v>
      </c>
      <c r="S102" s="186">
        <v>0</v>
      </c>
      <c r="T102" s="187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8" t="s">
        <v>130</v>
      </c>
      <c r="AT102" s="188" t="s">
        <v>125</v>
      </c>
      <c r="AU102" s="188" t="s">
        <v>81</v>
      </c>
      <c r="AY102" s="16" t="s">
        <v>123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6" t="s">
        <v>78</v>
      </c>
      <c r="BK102" s="189">
        <f>ROUND(I102*H102,2)</f>
        <v>0</v>
      </c>
      <c r="BL102" s="16" t="s">
        <v>130</v>
      </c>
      <c r="BM102" s="188" t="s">
        <v>296</v>
      </c>
    </row>
    <row r="103" spans="1:65" s="2" customFormat="1" ht="10.199999999999999">
      <c r="A103" s="33"/>
      <c r="B103" s="34"/>
      <c r="C103" s="35"/>
      <c r="D103" s="190" t="s">
        <v>132</v>
      </c>
      <c r="E103" s="35"/>
      <c r="F103" s="191" t="s">
        <v>294</v>
      </c>
      <c r="G103" s="35"/>
      <c r="H103" s="35"/>
      <c r="I103" s="192"/>
      <c r="J103" s="35"/>
      <c r="K103" s="35"/>
      <c r="L103" s="38"/>
      <c r="M103" s="193"/>
      <c r="N103" s="194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132</v>
      </c>
      <c r="AU103" s="16" t="s">
        <v>81</v>
      </c>
    </row>
    <row r="104" spans="1:65" s="2" customFormat="1" ht="13.8" customHeight="1">
      <c r="A104" s="33"/>
      <c r="B104" s="34"/>
      <c r="C104" s="177" t="s">
        <v>160</v>
      </c>
      <c r="D104" s="177" t="s">
        <v>125</v>
      </c>
      <c r="E104" s="178" t="s">
        <v>297</v>
      </c>
      <c r="F104" s="179" t="s">
        <v>298</v>
      </c>
      <c r="G104" s="180" t="s">
        <v>295</v>
      </c>
      <c r="H104" s="181">
        <v>1</v>
      </c>
      <c r="I104" s="182"/>
      <c r="J104" s="183">
        <f>ROUND(I104*H104,2)</f>
        <v>0</v>
      </c>
      <c r="K104" s="179" t="s">
        <v>19</v>
      </c>
      <c r="L104" s="38"/>
      <c r="M104" s="184" t="s">
        <v>19</v>
      </c>
      <c r="N104" s="185" t="s">
        <v>42</v>
      </c>
      <c r="O104" s="63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8" t="s">
        <v>130</v>
      </c>
      <c r="AT104" s="188" t="s">
        <v>125</v>
      </c>
      <c r="AU104" s="188" t="s">
        <v>81</v>
      </c>
      <c r="AY104" s="16" t="s">
        <v>123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6" t="s">
        <v>78</v>
      </c>
      <c r="BK104" s="189">
        <f>ROUND(I104*H104,2)</f>
        <v>0</v>
      </c>
      <c r="BL104" s="16" t="s">
        <v>130</v>
      </c>
      <c r="BM104" s="188" t="s">
        <v>299</v>
      </c>
    </row>
    <row r="105" spans="1:65" s="2" customFormat="1" ht="10.199999999999999">
      <c r="A105" s="33"/>
      <c r="B105" s="34"/>
      <c r="C105" s="35"/>
      <c r="D105" s="190" t="s">
        <v>132</v>
      </c>
      <c r="E105" s="35"/>
      <c r="F105" s="191" t="s">
        <v>298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132</v>
      </c>
      <c r="AU105" s="16" t="s">
        <v>81</v>
      </c>
    </row>
    <row r="106" spans="1:65" s="2" customFormat="1" ht="13.8" customHeight="1">
      <c r="A106" s="33"/>
      <c r="B106" s="34"/>
      <c r="C106" s="177" t="s">
        <v>165</v>
      </c>
      <c r="D106" s="177" t="s">
        <v>125</v>
      </c>
      <c r="E106" s="178" t="s">
        <v>300</v>
      </c>
      <c r="F106" s="179" t="s">
        <v>301</v>
      </c>
      <c r="G106" s="180" t="s">
        <v>185</v>
      </c>
      <c r="H106" s="181">
        <v>101</v>
      </c>
      <c r="I106" s="182"/>
      <c r="J106" s="183">
        <f>ROUND(I106*H106,2)</f>
        <v>0</v>
      </c>
      <c r="K106" s="179" t="s">
        <v>19</v>
      </c>
      <c r="L106" s="38"/>
      <c r="M106" s="184" t="s">
        <v>19</v>
      </c>
      <c r="N106" s="185" t="s">
        <v>42</v>
      </c>
      <c r="O106" s="63"/>
      <c r="P106" s="186">
        <f>O106*H106</f>
        <v>0</v>
      </c>
      <c r="Q106" s="186">
        <v>3.0000000000000001E-3</v>
      </c>
      <c r="R106" s="186">
        <f>Q106*H106</f>
        <v>0.30299999999999999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130</v>
      </c>
      <c r="AT106" s="188" t="s">
        <v>125</v>
      </c>
      <c r="AU106" s="188" t="s">
        <v>81</v>
      </c>
      <c r="AY106" s="16" t="s">
        <v>123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78</v>
      </c>
      <c r="BK106" s="189">
        <f>ROUND(I106*H106,2)</f>
        <v>0</v>
      </c>
      <c r="BL106" s="16" t="s">
        <v>130</v>
      </c>
      <c r="BM106" s="188" t="s">
        <v>302</v>
      </c>
    </row>
    <row r="107" spans="1:65" s="2" customFormat="1" ht="10.199999999999999">
      <c r="A107" s="33"/>
      <c r="B107" s="34"/>
      <c r="C107" s="35"/>
      <c r="D107" s="190" t="s">
        <v>132</v>
      </c>
      <c r="E107" s="35"/>
      <c r="F107" s="191" t="s">
        <v>301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132</v>
      </c>
      <c r="AU107" s="16" t="s">
        <v>81</v>
      </c>
    </row>
    <row r="108" spans="1:65" s="2" customFormat="1" ht="19.2">
      <c r="A108" s="33"/>
      <c r="B108" s="34"/>
      <c r="C108" s="35"/>
      <c r="D108" s="190" t="s">
        <v>226</v>
      </c>
      <c r="E108" s="35"/>
      <c r="F108" s="216" t="s">
        <v>303</v>
      </c>
      <c r="G108" s="35"/>
      <c r="H108" s="35"/>
      <c r="I108" s="192"/>
      <c r="J108" s="35"/>
      <c r="K108" s="35"/>
      <c r="L108" s="38"/>
      <c r="M108" s="193"/>
      <c r="N108" s="194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226</v>
      </c>
      <c r="AU108" s="16" t="s">
        <v>81</v>
      </c>
    </row>
    <row r="109" spans="1:65" s="13" customFormat="1" ht="10.199999999999999">
      <c r="B109" s="195"/>
      <c r="C109" s="196"/>
      <c r="D109" s="190" t="s">
        <v>134</v>
      </c>
      <c r="E109" s="197" t="s">
        <v>19</v>
      </c>
      <c r="F109" s="198" t="s">
        <v>304</v>
      </c>
      <c r="G109" s="196"/>
      <c r="H109" s="199">
        <v>101</v>
      </c>
      <c r="I109" s="200"/>
      <c r="J109" s="196"/>
      <c r="K109" s="196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134</v>
      </c>
      <c r="AU109" s="205" t="s">
        <v>81</v>
      </c>
      <c r="AV109" s="13" t="s">
        <v>81</v>
      </c>
      <c r="AW109" s="13" t="s">
        <v>33</v>
      </c>
      <c r="AX109" s="13" t="s">
        <v>78</v>
      </c>
      <c r="AY109" s="205" t="s">
        <v>123</v>
      </c>
    </row>
    <row r="110" spans="1:65" s="2" customFormat="1" ht="13.8" customHeight="1">
      <c r="A110" s="33"/>
      <c r="B110" s="34"/>
      <c r="C110" s="177" t="s">
        <v>140</v>
      </c>
      <c r="D110" s="177" t="s">
        <v>125</v>
      </c>
      <c r="E110" s="178" t="s">
        <v>305</v>
      </c>
      <c r="F110" s="179" t="s">
        <v>306</v>
      </c>
      <c r="G110" s="180" t="s">
        <v>185</v>
      </c>
      <c r="H110" s="181">
        <v>55</v>
      </c>
      <c r="I110" s="182"/>
      <c r="J110" s="183">
        <f>ROUND(I110*H110,2)</f>
        <v>0</v>
      </c>
      <c r="K110" s="179" t="s">
        <v>19</v>
      </c>
      <c r="L110" s="38"/>
      <c r="M110" s="184" t="s">
        <v>19</v>
      </c>
      <c r="N110" s="185" t="s">
        <v>42</v>
      </c>
      <c r="O110" s="63"/>
      <c r="P110" s="186">
        <f>O110*H110</f>
        <v>0</v>
      </c>
      <c r="Q110" s="186">
        <v>5.0000000000000001E-3</v>
      </c>
      <c r="R110" s="186">
        <f>Q110*H110</f>
        <v>0.27500000000000002</v>
      </c>
      <c r="S110" s="186">
        <v>0</v>
      </c>
      <c r="T110" s="187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8" t="s">
        <v>130</v>
      </c>
      <c r="AT110" s="188" t="s">
        <v>125</v>
      </c>
      <c r="AU110" s="188" t="s">
        <v>81</v>
      </c>
      <c r="AY110" s="16" t="s">
        <v>123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6" t="s">
        <v>78</v>
      </c>
      <c r="BK110" s="189">
        <f>ROUND(I110*H110,2)</f>
        <v>0</v>
      </c>
      <c r="BL110" s="16" t="s">
        <v>130</v>
      </c>
      <c r="BM110" s="188" t="s">
        <v>307</v>
      </c>
    </row>
    <row r="111" spans="1:65" s="2" customFormat="1" ht="10.199999999999999">
      <c r="A111" s="33"/>
      <c r="B111" s="34"/>
      <c r="C111" s="35"/>
      <c r="D111" s="190" t="s">
        <v>132</v>
      </c>
      <c r="E111" s="35"/>
      <c r="F111" s="191" t="s">
        <v>306</v>
      </c>
      <c r="G111" s="35"/>
      <c r="H111" s="35"/>
      <c r="I111" s="192"/>
      <c r="J111" s="35"/>
      <c r="K111" s="35"/>
      <c r="L111" s="38"/>
      <c r="M111" s="193"/>
      <c r="N111" s="194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132</v>
      </c>
      <c r="AU111" s="16" t="s">
        <v>81</v>
      </c>
    </row>
    <row r="112" spans="1:65" s="13" customFormat="1" ht="10.199999999999999">
      <c r="B112" s="195"/>
      <c r="C112" s="196"/>
      <c r="D112" s="190" t="s">
        <v>134</v>
      </c>
      <c r="E112" s="197" t="s">
        <v>19</v>
      </c>
      <c r="F112" s="198" t="s">
        <v>308</v>
      </c>
      <c r="G112" s="196"/>
      <c r="H112" s="199">
        <v>55</v>
      </c>
      <c r="I112" s="200"/>
      <c r="J112" s="196"/>
      <c r="K112" s="196"/>
      <c r="L112" s="201"/>
      <c r="M112" s="202"/>
      <c r="N112" s="203"/>
      <c r="O112" s="203"/>
      <c r="P112" s="203"/>
      <c r="Q112" s="203"/>
      <c r="R112" s="203"/>
      <c r="S112" s="203"/>
      <c r="T112" s="204"/>
      <c r="AT112" s="205" t="s">
        <v>134</v>
      </c>
      <c r="AU112" s="205" t="s">
        <v>81</v>
      </c>
      <c r="AV112" s="13" t="s">
        <v>81</v>
      </c>
      <c r="AW112" s="13" t="s">
        <v>33</v>
      </c>
      <c r="AX112" s="13" t="s">
        <v>78</v>
      </c>
      <c r="AY112" s="205" t="s">
        <v>123</v>
      </c>
    </row>
    <row r="113" spans="1:65" s="2" customFormat="1" ht="13.8" customHeight="1">
      <c r="A113" s="33"/>
      <c r="B113" s="34"/>
      <c r="C113" s="177" t="s">
        <v>176</v>
      </c>
      <c r="D113" s="177" t="s">
        <v>125</v>
      </c>
      <c r="E113" s="178" t="s">
        <v>309</v>
      </c>
      <c r="F113" s="179" t="s">
        <v>310</v>
      </c>
      <c r="G113" s="180" t="s">
        <v>311</v>
      </c>
      <c r="H113" s="181">
        <v>52.75</v>
      </c>
      <c r="I113" s="182"/>
      <c r="J113" s="183">
        <f>ROUND(I113*H113,2)</f>
        <v>0</v>
      </c>
      <c r="K113" s="179" t="s">
        <v>129</v>
      </c>
      <c r="L113" s="38"/>
      <c r="M113" s="184" t="s">
        <v>19</v>
      </c>
      <c r="N113" s="185" t="s">
        <v>42</v>
      </c>
      <c r="O113" s="63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130</v>
      </c>
      <c r="AT113" s="188" t="s">
        <v>125</v>
      </c>
      <c r="AU113" s="188" t="s">
        <v>81</v>
      </c>
      <c r="AY113" s="16" t="s">
        <v>123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78</v>
      </c>
      <c r="BK113" s="189">
        <f>ROUND(I113*H113,2)</f>
        <v>0</v>
      </c>
      <c r="BL113" s="16" t="s">
        <v>130</v>
      </c>
      <c r="BM113" s="188" t="s">
        <v>312</v>
      </c>
    </row>
    <row r="114" spans="1:65" s="2" customFormat="1" ht="10.199999999999999">
      <c r="A114" s="33"/>
      <c r="B114" s="34"/>
      <c r="C114" s="35"/>
      <c r="D114" s="190" t="s">
        <v>132</v>
      </c>
      <c r="E114" s="35"/>
      <c r="F114" s="191" t="s">
        <v>313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132</v>
      </c>
      <c r="AU114" s="16" t="s">
        <v>81</v>
      </c>
    </row>
    <row r="115" spans="1:65" s="13" customFormat="1" ht="10.199999999999999">
      <c r="B115" s="195"/>
      <c r="C115" s="196"/>
      <c r="D115" s="190" t="s">
        <v>134</v>
      </c>
      <c r="E115" s="197" t="s">
        <v>19</v>
      </c>
      <c r="F115" s="198" t="s">
        <v>314</v>
      </c>
      <c r="G115" s="196"/>
      <c r="H115" s="199">
        <v>25.25</v>
      </c>
      <c r="I115" s="200"/>
      <c r="J115" s="196"/>
      <c r="K115" s="196"/>
      <c r="L115" s="201"/>
      <c r="M115" s="202"/>
      <c r="N115" s="203"/>
      <c r="O115" s="203"/>
      <c r="P115" s="203"/>
      <c r="Q115" s="203"/>
      <c r="R115" s="203"/>
      <c r="S115" s="203"/>
      <c r="T115" s="204"/>
      <c r="AT115" s="205" t="s">
        <v>134</v>
      </c>
      <c r="AU115" s="205" t="s">
        <v>81</v>
      </c>
      <c r="AV115" s="13" t="s">
        <v>81</v>
      </c>
      <c r="AW115" s="13" t="s">
        <v>33</v>
      </c>
      <c r="AX115" s="13" t="s">
        <v>71</v>
      </c>
      <c r="AY115" s="205" t="s">
        <v>123</v>
      </c>
    </row>
    <row r="116" spans="1:65" s="13" customFormat="1" ht="10.199999999999999">
      <c r="B116" s="195"/>
      <c r="C116" s="196"/>
      <c r="D116" s="190" t="s">
        <v>134</v>
      </c>
      <c r="E116" s="197" t="s">
        <v>19</v>
      </c>
      <c r="F116" s="198" t="s">
        <v>315</v>
      </c>
      <c r="G116" s="196"/>
      <c r="H116" s="199">
        <v>27.5</v>
      </c>
      <c r="I116" s="200"/>
      <c r="J116" s="196"/>
      <c r="K116" s="196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134</v>
      </c>
      <c r="AU116" s="205" t="s">
        <v>81</v>
      </c>
      <c r="AV116" s="13" t="s">
        <v>81</v>
      </c>
      <c r="AW116" s="13" t="s">
        <v>33</v>
      </c>
      <c r="AX116" s="13" t="s">
        <v>71</v>
      </c>
      <c r="AY116" s="205" t="s">
        <v>123</v>
      </c>
    </row>
    <row r="117" spans="1:65" s="2" customFormat="1" ht="13.8" customHeight="1">
      <c r="A117" s="33"/>
      <c r="B117" s="34"/>
      <c r="C117" s="177" t="s">
        <v>182</v>
      </c>
      <c r="D117" s="177" t="s">
        <v>125</v>
      </c>
      <c r="E117" s="178" t="s">
        <v>316</v>
      </c>
      <c r="F117" s="179" t="s">
        <v>317</v>
      </c>
      <c r="G117" s="180" t="s">
        <v>311</v>
      </c>
      <c r="H117" s="181">
        <v>52.75</v>
      </c>
      <c r="I117" s="182"/>
      <c r="J117" s="183">
        <f>ROUND(I117*H117,2)</f>
        <v>0</v>
      </c>
      <c r="K117" s="179" t="s">
        <v>129</v>
      </c>
      <c r="L117" s="38"/>
      <c r="M117" s="184" t="s">
        <v>19</v>
      </c>
      <c r="N117" s="185" t="s">
        <v>42</v>
      </c>
      <c r="O117" s="63"/>
      <c r="P117" s="186">
        <f>O117*H117</f>
        <v>0</v>
      </c>
      <c r="Q117" s="186">
        <v>0</v>
      </c>
      <c r="R117" s="186">
        <f>Q117*H117</f>
        <v>0</v>
      </c>
      <c r="S117" s="186">
        <v>0</v>
      </c>
      <c r="T117" s="18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8" t="s">
        <v>130</v>
      </c>
      <c r="AT117" s="188" t="s">
        <v>125</v>
      </c>
      <c r="AU117" s="188" t="s">
        <v>81</v>
      </c>
      <c r="AY117" s="16" t="s">
        <v>123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16" t="s">
        <v>78</v>
      </c>
      <c r="BK117" s="189">
        <f>ROUND(I117*H117,2)</f>
        <v>0</v>
      </c>
      <c r="BL117" s="16" t="s">
        <v>130</v>
      </c>
      <c r="BM117" s="188" t="s">
        <v>318</v>
      </c>
    </row>
    <row r="118" spans="1:65" s="2" customFormat="1" ht="10.199999999999999">
      <c r="A118" s="33"/>
      <c r="B118" s="34"/>
      <c r="C118" s="35"/>
      <c r="D118" s="190" t="s">
        <v>132</v>
      </c>
      <c r="E118" s="35"/>
      <c r="F118" s="191" t="s">
        <v>319</v>
      </c>
      <c r="G118" s="35"/>
      <c r="H118" s="35"/>
      <c r="I118" s="192"/>
      <c r="J118" s="35"/>
      <c r="K118" s="35"/>
      <c r="L118" s="38"/>
      <c r="M118" s="193"/>
      <c r="N118" s="194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132</v>
      </c>
      <c r="AU118" s="16" t="s">
        <v>81</v>
      </c>
    </row>
    <row r="119" spans="1:65" s="2" customFormat="1" ht="22.2" customHeight="1">
      <c r="A119" s="33"/>
      <c r="B119" s="34"/>
      <c r="C119" s="177" t="s">
        <v>187</v>
      </c>
      <c r="D119" s="177" t="s">
        <v>125</v>
      </c>
      <c r="E119" s="178" t="s">
        <v>320</v>
      </c>
      <c r="F119" s="179" t="s">
        <v>321</v>
      </c>
      <c r="G119" s="180" t="s">
        <v>311</v>
      </c>
      <c r="H119" s="181">
        <v>263.75</v>
      </c>
      <c r="I119" s="182"/>
      <c r="J119" s="183">
        <f>ROUND(I119*H119,2)</f>
        <v>0</v>
      </c>
      <c r="K119" s="179" t="s">
        <v>129</v>
      </c>
      <c r="L119" s="38"/>
      <c r="M119" s="184" t="s">
        <v>19</v>
      </c>
      <c r="N119" s="185" t="s">
        <v>42</v>
      </c>
      <c r="O119" s="63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8" t="s">
        <v>130</v>
      </c>
      <c r="AT119" s="188" t="s">
        <v>125</v>
      </c>
      <c r="AU119" s="188" t="s">
        <v>81</v>
      </c>
      <c r="AY119" s="16" t="s">
        <v>123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6" t="s">
        <v>78</v>
      </c>
      <c r="BK119" s="189">
        <f>ROUND(I119*H119,2)</f>
        <v>0</v>
      </c>
      <c r="BL119" s="16" t="s">
        <v>130</v>
      </c>
      <c r="BM119" s="188" t="s">
        <v>322</v>
      </c>
    </row>
    <row r="120" spans="1:65" s="2" customFormat="1" ht="19.2">
      <c r="A120" s="33"/>
      <c r="B120" s="34"/>
      <c r="C120" s="35"/>
      <c r="D120" s="190" t="s">
        <v>132</v>
      </c>
      <c r="E120" s="35"/>
      <c r="F120" s="191" t="s">
        <v>323</v>
      </c>
      <c r="G120" s="35"/>
      <c r="H120" s="35"/>
      <c r="I120" s="192"/>
      <c r="J120" s="35"/>
      <c r="K120" s="35"/>
      <c r="L120" s="38"/>
      <c r="M120" s="193"/>
      <c r="N120" s="194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132</v>
      </c>
      <c r="AU120" s="16" t="s">
        <v>81</v>
      </c>
    </row>
    <row r="121" spans="1:65" s="13" customFormat="1" ht="10.199999999999999">
      <c r="B121" s="195"/>
      <c r="C121" s="196"/>
      <c r="D121" s="190" t="s">
        <v>134</v>
      </c>
      <c r="E121" s="197" t="s">
        <v>19</v>
      </c>
      <c r="F121" s="198" t="s">
        <v>324</v>
      </c>
      <c r="G121" s="196"/>
      <c r="H121" s="199">
        <v>263.75</v>
      </c>
      <c r="I121" s="200"/>
      <c r="J121" s="196"/>
      <c r="K121" s="196"/>
      <c r="L121" s="201"/>
      <c r="M121" s="221"/>
      <c r="N121" s="222"/>
      <c r="O121" s="222"/>
      <c r="P121" s="222"/>
      <c r="Q121" s="222"/>
      <c r="R121" s="222"/>
      <c r="S121" s="222"/>
      <c r="T121" s="223"/>
      <c r="AT121" s="205" t="s">
        <v>134</v>
      </c>
      <c r="AU121" s="205" t="s">
        <v>81</v>
      </c>
      <c r="AV121" s="13" t="s">
        <v>81</v>
      </c>
      <c r="AW121" s="13" t="s">
        <v>33</v>
      </c>
      <c r="AX121" s="13" t="s">
        <v>78</v>
      </c>
      <c r="AY121" s="205" t="s">
        <v>123</v>
      </c>
    </row>
    <row r="122" spans="1:65" s="2" customFormat="1" ht="6.9" customHeight="1">
      <c r="A122" s="33"/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38"/>
      <c r="M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</sheetData>
  <sheetProtection algorithmName="SHA-512" hashValue="j6ZUrwFniBQqTbkhDQFcHX9LiFZ/d1lRWlziWrNVA/wyX6j4LRwDgq0yPmuyNc4+2/6Mh9RCzI84QN4JEsLHEA==" saltValue="HTVtw7Dvi0/TEa9U0a9eEwVMH2E5n2iaOqyHMAN+Px6C3zb8x8hWIoZOOKlOYwzpMAQlIvZbPw8qSVxPKVS1OQ==" spinCount="100000" sheet="1" objects="1" scenarios="1" formatColumns="0" formatRows="0" autoFilter="0"/>
  <autoFilter ref="C86:K121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2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1" width="21.570312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6" t="s">
        <v>93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81</v>
      </c>
    </row>
    <row r="4" spans="1:46" s="1" customFormat="1" ht="24.9" customHeight="1">
      <c r="B4" s="19"/>
      <c r="D4" s="109" t="s">
        <v>97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4.4" customHeight="1">
      <c r="B7" s="19"/>
      <c r="E7" s="349" t="str">
        <f>'Rekapitulace stavby'!K6</f>
        <v>PD - Biokoridor LBK 1345/252, k.ú. Pěnčín</v>
      </c>
      <c r="F7" s="350"/>
      <c r="G7" s="350"/>
      <c r="H7" s="350"/>
      <c r="L7" s="19"/>
    </row>
    <row r="8" spans="1:46" s="1" customFormat="1" ht="12" customHeight="1">
      <c r="B8" s="19"/>
      <c r="D8" s="111" t="s">
        <v>98</v>
      </c>
      <c r="L8" s="19"/>
    </row>
    <row r="9" spans="1:46" s="2" customFormat="1" ht="14.4" customHeight="1">
      <c r="A9" s="33"/>
      <c r="B9" s="38"/>
      <c r="C9" s="33"/>
      <c r="D9" s="33"/>
      <c r="E9" s="349" t="s">
        <v>99</v>
      </c>
      <c r="F9" s="352"/>
      <c r="G9" s="352"/>
      <c r="H9" s="352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270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4.4" customHeight="1">
      <c r="A11" s="33"/>
      <c r="B11" s="38"/>
      <c r="C11" s="33"/>
      <c r="D11" s="33"/>
      <c r="E11" s="351" t="s">
        <v>326</v>
      </c>
      <c r="F11" s="352"/>
      <c r="G11" s="352"/>
      <c r="H11" s="352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80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11. 8. 2020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3" t="str">
        <f>'Rekapitulace stavby'!E14</f>
        <v>Vyplň údaj</v>
      </c>
      <c r="F20" s="354"/>
      <c r="G20" s="354"/>
      <c r="H20" s="354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28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35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4.4" customHeight="1">
      <c r="A29" s="114"/>
      <c r="B29" s="115"/>
      <c r="C29" s="114"/>
      <c r="D29" s="114"/>
      <c r="E29" s="355" t="s">
        <v>19</v>
      </c>
      <c r="F29" s="355"/>
      <c r="G29" s="355"/>
      <c r="H29" s="355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37</v>
      </c>
      <c r="E32" s="33"/>
      <c r="F32" s="33"/>
      <c r="G32" s="33"/>
      <c r="H32" s="33"/>
      <c r="I32" s="33"/>
      <c r="J32" s="119">
        <f>ROUND(J87,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0" t="s">
        <v>39</v>
      </c>
      <c r="G34" s="33"/>
      <c r="H34" s="33"/>
      <c r="I34" s="120" t="s">
        <v>38</v>
      </c>
      <c r="J34" s="120" t="s">
        <v>40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1" t="s">
        <v>41</v>
      </c>
      <c r="E35" s="111" t="s">
        <v>42</v>
      </c>
      <c r="F35" s="122">
        <f>ROUND((SUM(BE87:BE121)),  2)</f>
        <v>0</v>
      </c>
      <c r="G35" s="33"/>
      <c r="H35" s="33"/>
      <c r="I35" s="123">
        <v>0.21</v>
      </c>
      <c r="J35" s="122">
        <f>ROUND(((SUM(BE87:BE121))*I35),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1" t="s">
        <v>43</v>
      </c>
      <c r="F36" s="122">
        <f>ROUND((SUM(BF87:BF121)),  2)</f>
        <v>0</v>
      </c>
      <c r="G36" s="33"/>
      <c r="H36" s="33"/>
      <c r="I36" s="123">
        <v>0.15</v>
      </c>
      <c r="J36" s="122">
        <f>ROUND(((SUM(BF87:BF121))*I36),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44</v>
      </c>
      <c r="F37" s="122">
        <f>ROUND((SUM(BG87:BG121)),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1" t="s">
        <v>45</v>
      </c>
      <c r="F38" s="122">
        <f>ROUND((SUM(BH87:BH121)),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1" t="s">
        <v>46</v>
      </c>
      <c r="F39" s="122">
        <f>ROUND((SUM(BI87:BI121)),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47</v>
      </c>
      <c r="E41" s="126"/>
      <c r="F41" s="126"/>
      <c r="G41" s="127" t="s">
        <v>48</v>
      </c>
      <c r="H41" s="128" t="s">
        <v>49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customHeight="1">
      <c r="A47" s="33"/>
      <c r="B47" s="34"/>
      <c r="C47" s="22" t="s">
        <v>100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56" t="str">
        <f>E7</f>
        <v>PD - Biokoridor LBK 1345/252, k.ú. Pěnčín</v>
      </c>
      <c r="F50" s="357"/>
      <c r="G50" s="357"/>
      <c r="H50" s="357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98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4.4" customHeight="1">
      <c r="A52" s="33"/>
      <c r="B52" s="34"/>
      <c r="C52" s="35"/>
      <c r="D52" s="35"/>
      <c r="E52" s="356" t="s">
        <v>99</v>
      </c>
      <c r="F52" s="358"/>
      <c r="G52" s="358"/>
      <c r="H52" s="358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270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4.4" customHeight="1">
      <c r="A54" s="33"/>
      <c r="B54" s="34"/>
      <c r="C54" s="35"/>
      <c r="D54" s="35"/>
      <c r="E54" s="305" t="str">
        <f>E11</f>
        <v>SO-01.3. - Následná péče 3. rok</v>
      </c>
      <c r="F54" s="358"/>
      <c r="G54" s="358"/>
      <c r="H54" s="358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11. 8. 2020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6.4" customHeight="1">
      <c r="A58" s="33"/>
      <c r="B58" s="34"/>
      <c r="C58" s="28" t="s">
        <v>25</v>
      </c>
      <c r="D58" s="35"/>
      <c r="E58" s="35"/>
      <c r="F58" s="26" t="str">
        <f>E17</f>
        <v>ČR-SPÚ, Pobočka Liberec</v>
      </c>
      <c r="G58" s="35"/>
      <c r="H58" s="35"/>
      <c r="I58" s="28" t="s">
        <v>31</v>
      </c>
      <c r="J58" s="31" t="str">
        <f>E23</f>
        <v>Agroprojekce Litomyšl,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6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101</v>
      </c>
      <c r="D61" s="136"/>
      <c r="E61" s="136"/>
      <c r="F61" s="136"/>
      <c r="G61" s="136"/>
      <c r="H61" s="136"/>
      <c r="I61" s="136"/>
      <c r="J61" s="137" t="s">
        <v>102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customHeight="1">
      <c r="A63" s="33"/>
      <c r="B63" s="34"/>
      <c r="C63" s="138" t="s">
        <v>69</v>
      </c>
      <c r="D63" s="35"/>
      <c r="E63" s="35"/>
      <c r="F63" s="35"/>
      <c r="G63" s="35"/>
      <c r="H63" s="35"/>
      <c r="I63" s="35"/>
      <c r="J63" s="76">
        <f>J87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103</v>
      </c>
    </row>
    <row r="64" spans="1:47" s="9" customFormat="1" ht="24.9" customHeight="1">
      <c r="B64" s="139"/>
      <c r="C64" s="140"/>
      <c r="D64" s="141" t="s">
        <v>104</v>
      </c>
      <c r="E64" s="142"/>
      <c r="F64" s="142"/>
      <c r="G64" s="142"/>
      <c r="H64" s="142"/>
      <c r="I64" s="142"/>
      <c r="J64" s="143">
        <f>J88</f>
        <v>0</v>
      </c>
      <c r="K64" s="140"/>
      <c r="L64" s="144"/>
    </row>
    <row r="65" spans="1:31" s="10" customFormat="1" ht="19.95" customHeight="1">
      <c r="B65" s="145"/>
      <c r="C65" s="96"/>
      <c r="D65" s="146" t="s">
        <v>105</v>
      </c>
      <c r="E65" s="147"/>
      <c r="F65" s="147"/>
      <c r="G65" s="147"/>
      <c r="H65" s="147"/>
      <c r="I65" s="147"/>
      <c r="J65" s="148">
        <f>J89</f>
        <v>0</v>
      </c>
      <c r="K65" s="96"/>
      <c r="L65" s="149"/>
    </row>
    <row r="66" spans="1:31" s="2" customFormat="1" ht="21.75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6.9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>
      <c r="A72" s="33"/>
      <c r="B72" s="34"/>
      <c r="C72" s="22" t="s">
        <v>108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4.4" customHeight="1">
      <c r="A75" s="33"/>
      <c r="B75" s="34"/>
      <c r="C75" s="35"/>
      <c r="D75" s="35"/>
      <c r="E75" s="356" t="str">
        <f>E7</f>
        <v>PD - Biokoridor LBK 1345/252, k.ú. Pěnčín</v>
      </c>
      <c r="F75" s="357"/>
      <c r="G75" s="357"/>
      <c r="H75" s="357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1" customFormat="1" ht="12" customHeight="1">
      <c r="B76" s="20"/>
      <c r="C76" s="28" t="s">
        <v>98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4.4" customHeight="1">
      <c r="A77" s="33"/>
      <c r="B77" s="34"/>
      <c r="C77" s="35"/>
      <c r="D77" s="35"/>
      <c r="E77" s="356" t="s">
        <v>99</v>
      </c>
      <c r="F77" s="358"/>
      <c r="G77" s="358"/>
      <c r="H77" s="358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270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4.4" customHeight="1">
      <c r="A79" s="33"/>
      <c r="B79" s="34"/>
      <c r="C79" s="35"/>
      <c r="D79" s="35"/>
      <c r="E79" s="305" t="str">
        <f>E11</f>
        <v>SO-01.3. - Následná péče 3. rok</v>
      </c>
      <c r="F79" s="358"/>
      <c r="G79" s="358"/>
      <c r="H79" s="358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F14</f>
        <v xml:space="preserve"> </v>
      </c>
      <c r="G81" s="35"/>
      <c r="H81" s="35"/>
      <c r="I81" s="28" t="s">
        <v>23</v>
      </c>
      <c r="J81" s="58" t="str">
        <f>IF(J14="","",J14)</f>
        <v>11. 8. 2020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26.4" customHeight="1">
      <c r="A83" s="33"/>
      <c r="B83" s="34"/>
      <c r="C83" s="28" t="s">
        <v>25</v>
      </c>
      <c r="D83" s="35"/>
      <c r="E83" s="35"/>
      <c r="F83" s="26" t="str">
        <f>E17</f>
        <v>ČR-SPÚ, Pobočka Liberec</v>
      </c>
      <c r="G83" s="35"/>
      <c r="H83" s="35"/>
      <c r="I83" s="28" t="s">
        <v>31</v>
      </c>
      <c r="J83" s="31" t="str">
        <f>E23</f>
        <v>Agroprojekce Litomyšl, s.r.o.</v>
      </c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6" customHeight="1">
      <c r="A84" s="33"/>
      <c r="B84" s="34"/>
      <c r="C84" s="28" t="s">
        <v>29</v>
      </c>
      <c r="D84" s="35"/>
      <c r="E84" s="35"/>
      <c r="F84" s="26" t="str">
        <f>IF(E20="","",E20)</f>
        <v>Vyplň údaj</v>
      </c>
      <c r="G84" s="35"/>
      <c r="H84" s="35"/>
      <c r="I84" s="28" t="s">
        <v>34</v>
      </c>
      <c r="J84" s="31" t="str">
        <f>E26</f>
        <v xml:space="preserve"> 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0"/>
      <c r="B86" s="151"/>
      <c r="C86" s="152" t="s">
        <v>109</v>
      </c>
      <c r="D86" s="153" t="s">
        <v>56</v>
      </c>
      <c r="E86" s="153" t="s">
        <v>52</v>
      </c>
      <c r="F86" s="153" t="s">
        <v>53</v>
      </c>
      <c r="G86" s="153" t="s">
        <v>110</v>
      </c>
      <c r="H86" s="153" t="s">
        <v>111</v>
      </c>
      <c r="I86" s="153" t="s">
        <v>112</v>
      </c>
      <c r="J86" s="153" t="s">
        <v>102</v>
      </c>
      <c r="K86" s="154" t="s">
        <v>113</v>
      </c>
      <c r="L86" s="155"/>
      <c r="M86" s="67" t="s">
        <v>19</v>
      </c>
      <c r="N86" s="68" t="s">
        <v>41</v>
      </c>
      <c r="O86" s="68" t="s">
        <v>114</v>
      </c>
      <c r="P86" s="68" t="s">
        <v>115</v>
      </c>
      <c r="Q86" s="68" t="s">
        <v>116</v>
      </c>
      <c r="R86" s="68" t="s">
        <v>117</v>
      </c>
      <c r="S86" s="68" t="s">
        <v>118</v>
      </c>
      <c r="T86" s="69" t="s">
        <v>119</v>
      </c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65" s="2" customFormat="1" ht="22.8" customHeight="1">
      <c r="A87" s="33"/>
      <c r="B87" s="34"/>
      <c r="C87" s="74" t="s">
        <v>120</v>
      </c>
      <c r="D87" s="35"/>
      <c r="E87" s="35"/>
      <c r="F87" s="35"/>
      <c r="G87" s="35"/>
      <c r="H87" s="35"/>
      <c r="I87" s="35"/>
      <c r="J87" s="156">
        <f>BK87</f>
        <v>0</v>
      </c>
      <c r="K87" s="35"/>
      <c r="L87" s="38"/>
      <c r="M87" s="70"/>
      <c r="N87" s="157"/>
      <c r="O87" s="71"/>
      <c r="P87" s="158">
        <f>P88</f>
        <v>0</v>
      </c>
      <c r="Q87" s="71"/>
      <c r="R87" s="158">
        <f>R88</f>
        <v>0.57800000000000007</v>
      </c>
      <c r="S87" s="71"/>
      <c r="T87" s="159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70</v>
      </c>
      <c r="AU87" s="16" t="s">
        <v>103</v>
      </c>
      <c r="BK87" s="160">
        <f>BK88</f>
        <v>0</v>
      </c>
    </row>
    <row r="88" spans="1:65" s="12" customFormat="1" ht="25.95" customHeight="1">
      <c r="B88" s="161"/>
      <c r="C88" s="162"/>
      <c r="D88" s="163" t="s">
        <v>70</v>
      </c>
      <c r="E88" s="164" t="s">
        <v>121</v>
      </c>
      <c r="F88" s="164" t="s">
        <v>122</v>
      </c>
      <c r="G88" s="162"/>
      <c r="H88" s="162"/>
      <c r="I88" s="165"/>
      <c r="J88" s="166">
        <f>BK88</f>
        <v>0</v>
      </c>
      <c r="K88" s="162"/>
      <c r="L88" s="167"/>
      <c r="M88" s="168"/>
      <c r="N88" s="169"/>
      <c r="O88" s="169"/>
      <c r="P88" s="170">
        <f>P89</f>
        <v>0</v>
      </c>
      <c r="Q88" s="169"/>
      <c r="R88" s="170">
        <f>R89</f>
        <v>0.57800000000000007</v>
      </c>
      <c r="S88" s="169"/>
      <c r="T88" s="171">
        <f>T89</f>
        <v>0</v>
      </c>
      <c r="AR88" s="172" t="s">
        <v>78</v>
      </c>
      <c r="AT88" s="173" t="s">
        <v>70</v>
      </c>
      <c r="AU88" s="173" t="s">
        <v>71</v>
      </c>
      <c r="AY88" s="172" t="s">
        <v>123</v>
      </c>
      <c r="BK88" s="174">
        <f>BK89</f>
        <v>0</v>
      </c>
    </row>
    <row r="89" spans="1:65" s="12" customFormat="1" ht="22.8" customHeight="1">
      <c r="B89" s="161"/>
      <c r="C89" s="162"/>
      <c r="D89" s="163" t="s">
        <v>70</v>
      </c>
      <c r="E89" s="175" t="s">
        <v>78</v>
      </c>
      <c r="F89" s="175" t="s">
        <v>124</v>
      </c>
      <c r="G89" s="162"/>
      <c r="H89" s="162"/>
      <c r="I89" s="165"/>
      <c r="J89" s="176">
        <f>BK89</f>
        <v>0</v>
      </c>
      <c r="K89" s="162"/>
      <c r="L89" s="167"/>
      <c r="M89" s="168"/>
      <c r="N89" s="169"/>
      <c r="O89" s="169"/>
      <c r="P89" s="170">
        <f>SUM(P90:P121)</f>
        <v>0</v>
      </c>
      <c r="Q89" s="169"/>
      <c r="R89" s="170">
        <f>SUM(R90:R121)</f>
        <v>0.57800000000000007</v>
      </c>
      <c r="S89" s="169"/>
      <c r="T89" s="171">
        <f>SUM(T90:T121)</f>
        <v>0</v>
      </c>
      <c r="AR89" s="172" t="s">
        <v>78</v>
      </c>
      <c r="AT89" s="173" t="s">
        <v>70</v>
      </c>
      <c r="AU89" s="173" t="s">
        <v>78</v>
      </c>
      <c r="AY89" s="172" t="s">
        <v>123</v>
      </c>
      <c r="BK89" s="174">
        <f>SUM(BK90:BK121)</f>
        <v>0</v>
      </c>
    </row>
    <row r="90" spans="1:65" s="2" customFormat="1" ht="13.8" customHeight="1">
      <c r="A90" s="33"/>
      <c r="B90" s="34"/>
      <c r="C90" s="177" t="s">
        <v>78</v>
      </c>
      <c r="D90" s="177" t="s">
        <v>125</v>
      </c>
      <c r="E90" s="178" t="s">
        <v>272</v>
      </c>
      <c r="F90" s="179" t="s">
        <v>273</v>
      </c>
      <c r="G90" s="180" t="s">
        <v>146</v>
      </c>
      <c r="H90" s="181">
        <v>330</v>
      </c>
      <c r="I90" s="182"/>
      <c r="J90" s="183">
        <f>ROUND(I90*H90,2)</f>
        <v>0</v>
      </c>
      <c r="K90" s="179" t="s">
        <v>129</v>
      </c>
      <c r="L90" s="38"/>
      <c r="M90" s="184" t="s">
        <v>19</v>
      </c>
      <c r="N90" s="185" t="s">
        <v>42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130</v>
      </c>
      <c r="AT90" s="188" t="s">
        <v>125</v>
      </c>
      <c r="AU90" s="188" t="s">
        <v>81</v>
      </c>
      <c r="AY90" s="16" t="s">
        <v>123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78</v>
      </c>
      <c r="BK90" s="189">
        <f>ROUND(I90*H90,2)</f>
        <v>0</v>
      </c>
      <c r="BL90" s="16" t="s">
        <v>130</v>
      </c>
      <c r="BM90" s="188" t="s">
        <v>274</v>
      </c>
    </row>
    <row r="91" spans="1:65" s="2" customFormat="1" ht="19.2">
      <c r="A91" s="33"/>
      <c r="B91" s="34"/>
      <c r="C91" s="35"/>
      <c r="D91" s="190" t="s">
        <v>132</v>
      </c>
      <c r="E91" s="35"/>
      <c r="F91" s="191" t="s">
        <v>275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132</v>
      </c>
      <c r="AU91" s="16" t="s">
        <v>81</v>
      </c>
    </row>
    <row r="92" spans="1:65" s="13" customFormat="1" ht="10.199999999999999">
      <c r="B92" s="195"/>
      <c r="C92" s="196"/>
      <c r="D92" s="190" t="s">
        <v>134</v>
      </c>
      <c r="E92" s="197" t="s">
        <v>19</v>
      </c>
      <c r="F92" s="198" t="s">
        <v>276</v>
      </c>
      <c r="G92" s="196"/>
      <c r="H92" s="199">
        <v>330</v>
      </c>
      <c r="I92" s="200"/>
      <c r="J92" s="196"/>
      <c r="K92" s="196"/>
      <c r="L92" s="201"/>
      <c r="M92" s="202"/>
      <c r="N92" s="203"/>
      <c r="O92" s="203"/>
      <c r="P92" s="203"/>
      <c r="Q92" s="203"/>
      <c r="R92" s="203"/>
      <c r="S92" s="203"/>
      <c r="T92" s="204"/>
      <c r="AT92" s="205" t="s">
        <v>134</v>
      </c>
      <c r="AU92" s="205" t="s">
        <v>81</v>
      </c>
      <c r="AV92" s="13" t="s">
        <v>81</v>
      </c>
      <c r="AW92" s="13" t="s">
        <v>33</v>
      </c>
      <c r="AX92" s="13" t="s">
        <v>78</v>
      </c>
      <c r="AY92" s="205" t="s">
        <v>123</v>
      </c>
    </row>
    <row r="93" spans="1:65" s="2" customFormat="1" ht="13.8" customHeight="1">
      <c r="A93" s="33"/>
      <c r="B93" s="34"/>
      <c r="C93" s="177" t="s">
        <v>81</v>
      </c>
      <c r="D93" s="177" t="s">
        <v>125</v>
      </c>
      <c r="E93" s="178" t="s">
        <v>277</v>
      </c>
      <c r="F93" s="179" t="s">
        <v>278</v>
      </c>
      <c r="G93" s="180" t="s">
        <v>146</v>
      </c>
      <c r="H93" s="181">
        <v>360</v>
      </c>
      <c r="I93" s="182"/>
      <c r="J93" s="183">
        <f>ROUND(I93*H93,2)</f>
        <v>0</v>
      </c>
      <c r="K93" s="179" t="s">
        <v>129</v>
      </c>
      <c r="L93" s="38"/>
      <c r="M93" s="184" t="s">
        <v>19</v>
      </c>
      <c r="N93" s="185" t="s">
        <v>42</v>
      </c>
      <c r="O93" s="63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8" t="s">
        <v>130</v>
      </c>
      <c r="AT93" s="188" t="s">
        <v>125</v>
      </c>
      <c r="AU93" s="188" t="s">
        <v>81</v>
      </c>
      <c r="AY93" s="16" t="s">
        <v>123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6" t="s">
        <v>78</v>
      </c>
      <c r="BK93" s="189">
        <f>ROUND(I93*H93,2)</f>
        <v>0</v>
      </c>
      <c r="BL93" s="16" t="s">
        <v>130</v>
      </c>
      <c r="BM93" s="188" t="s">
        <v>279</v>
      </c>
    </row>
    <row r="94" spans="1:65" s="2" customFormat="1" ht="19.2">
      <c r="A94" s="33"/>
      <c r="B94" s="34"/>
      <c r="C94" s="35"/>
      <c r="D94" s="190" t="s">
        <v>132</v>
      </c>
      <c r="E94" s="35"/>
      <c r="F94" s="191" t="s">
        <v>280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132</v>
      </c>
      <c r="AU94" s="16" t="s">
        <v>81</v>
      </c>
    </row>
    <row r="95" spans="1:65" s="13" customFormat="1" ht="10.199999999999999">
      <c r="B95" s="195"/>
      <c r="C95" s="196"/>
      <c r="D95" s="190" t="s">
        <v>134</v>
      </c>
      <c r="E95" s="197" t="s">
        <v>19</v>
      </c>
      <c r="F95" s="198" t="s">
        <v>281</v>
      </c>
      <c r="G95" s="196"/>
      <c r="H95" s="199">
        <v>360</v>
      </c>
      <c r="I95" s="200"/>
      <c r="J95" s="196"/>
      <c r="K95" s="196"/>
      <c r="L95" s="201"/>
      <c r="M95" s="202"/>
      <c r="N95" s="203"/>
      <c r="O95" s="203"/>
      <c r="P95" s="203"/>
      <c r="Q95" s="203"/>
      <c r="R95" s="203"/>
      <c r="S95" s="203"/>
      <c r="T95" s="204"/>
      <c r="AT95" s="205" t="s">
        <v>134</v>
      </c>
      <c r="AU95" s="205" t="s">
        <v>81</v>
      </c>
      <c r="AV95" s="13" t="s">
        <v>81</v>
      </c>
      <c r="AW95" s="13" t="s">
        <v>33</v>
      </c>
      <c r="AX95" s="13" t="s">
        <v>78</v>
      </c>
      <c r="AY95" s="205" t="s">
        <v>123</v>
      </c>
    </row>
    <row r="96" spans="1:65" s="2" customFormat="1" ht="13.8" customHeight="1">
      <c r="A96" s="33"/>
      <c r="B96" s="34"/>
      <c r="C96" s="177" t="s">
        <v>143</v>
      </c>
      <c r="D96" s="177" t="s">
        <v>125</v>
      </c>
      <c r="E96" s="178" t="s">
        <v>282</v>
      </c>
      <c r="F96" s="179" t="s">
        <v>283</v>
      </c>
      <c r="G96" s="180" t="s">
        <v>146</v>
      </c>
      <c r="H96" s="181">
        <v>246</v>
      </c>
      <c r="I96" s="182"/>
      <c r="J96" s="183">
        <f>ROUND(I96*H96,2)</f>
        <v>0</v>
      </c>
      <c r="K96" s="179" t="s">
        <v>129</v>
      </c>
      <c r="L96" s="38"/>
      <c r="M96" s="184" t="s">
        <v>19</v>
      </c>
      <c r="N96" s="185" t="s">
        <v>42</v>
      </c>
      <c r="O96" s="63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8" t="s">
        <v>130</v>
      </c>
      <c r="AT96" s="188" t="s">
        <v>125</v>
      </c>
      <c r="AU96" s="188" t="s">
        <v>81</v>
      </c>
      <c r="AY96" s="16" t="s">
        <v>123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6" t="s">
        <v>78</v>
      </c>
      <c r="BK96" s="189">
        <f>ROUND(I96*H96,2)</f>
        <v>0</v>
      </c>
      <c r="BL96" s="16" t="s">
        <v>130</v>
      </c>
      <c r="BM96" s="188" t="s">
        <v>284</v>
      </c>
    </row>
    <row r="97" spans="1:65" s="2" customFormat="1" ht="19.2">
      <c r="A97" s="33"/>
      <c r="B97" s="34"/>
      <c r="C97" s="35"/>
      <c r="D97" s="190" t="s">
        <v>132</v>
      </c>
      <c r="E97" s="35"/>
      <c r="F97" s="191" t="s">
        <v>285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132</v>
      </c>
      <c r="AU97" s="16" t="s">
        <v>81</v>
      </c>
    </row>
    <row r="98" spans="1:65" s="13" customFormat="1" ht="10.199999999999999">
      <c r="B98" s="195"/>
      <c r="C98" s="196"/>
      <c r="D98" s="190" t="s">
        <v>134</v>
      </c>
      <c r="E98" s="197" t="s">
        <v>19</v>
      </c>
      <c r="F98" s="198" t="s">
        <v>286</v>
      </c>
      <c r="G98" s="196"/>
      <c r="H98" s="199">
        <v>246</v>
      </c>
      <c r="I98" s="200"/>
      <c r="J98" s="196"/>
      <c r="K98" s="196"/>
      <c r="L98" s="201"/>
      <c r="M98" s="202"/>
      <c r="N98" s="203"/>
      <c r="O98" s="203"/>
      <c r="P98" s="203"/>
      <c r="Q98" s="203"/>
      <c r="R98" s="203"/>
      <c r="S98" s="203"/>
      <c r="T98" s="204"/>
      <c r="AT98" s="205" t="s">
        <v>134</v>
      </c>
      <c r="AU98" s="205" t="s">
        <v>81</v>
      </c>
      <c r="AV98" s="13" t="s">
        <v>81</v>
      </c>
      <c r="AW98" s="13" t="s">
        <v>33</v>
      </c>
      <c r="AX98" s="13" t="s">
        <v>78</v>
      </c>
      <c r="AY98" s="205" t="s">
        <v>123</v>
      </c>
    </row>
    <row r="99" spans="1:65" s="2" customFormat="1" ht="22.2" customHeight="1">
      <c r="A99" s="33"/>
      <c r="B99" s="34"/>
      <c r="C99" s="177" t="s">
        <v>130</v>
      </c>
      <c r="D99" s="177" t="s">
        <v>125</v>
      </c>
      <c r="E99" s="178" t="s">
        <v>287</v>
      </c>
      <c r="F99" s="179" t="s">
        <v>288</v>
      </c>
      <c r="G99" s="180" t="s">
        <v>289</v>
      </c>
      <c r="H99" s="181">
        <v>4.68</v>
      </c>
      <c r="I99" s="182"/>
      <c r="J99" s="183">
        <f>ROUND(I99*H99,2)</f>
        <v>0</v>
      </c>
      <c r="K99" s="179" t="s">
        <v>129</v>
      </c>
      <c r="L99" s="38"/>
      <c r="M99" s="184" t="s">
        <v>19</v>
      </c>
      <c r="N99" s="185" t="s">
        <v>42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130</v>
      </c>
      <c r="AT99" s="188" t="s">
        <v>125</v>
      </c>
      <c r="AU99" s="188" t="s">
        <v>81</v>
      </c>
      <c r="AY99" s="16" t="s">
        <v>123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78</v>
      </c>
      <c r="BK99" s="189">
        <f>ROUND(I99*H99,2)</f>
        <v>0</v>
      </c>
      <c r="BL99" s="16" t="s">
        <v>130</v>
      </c>
      <c r="BM99" s="188" t="s">
        <v>290</v>
      </c>
    </row>
    <row r="100" spans="1:65" s="2" customFormat="1" ht="19.2">
      <c r="A100" s="33"/>
      <c r="B100" s="34"/>
      <c r="C100" s="35"/>
      <c r="D100" s="190" t="s">
        <v>132</v>
      </c>
      <c r="E100" s="35"/>
      <c r="F100" s="191" t="s">
        <v>291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132</v>
      </c>
      <c r="AU100" s="16" t="s">
        <v>81</v>
      </c>
    </row>
    <row r="101" spans="1:65" s="13" customFormat="1" ht="10.199999999999999">
      <c r="B101" s="195"/>
      <c r="C101" s="196"/>
      <c r="D101" s="190" t="s">
        <v>134</v>
      </c>
      <c r="E101" s="197" t="s">
        <v>19</v>
      </c>
      <c r="F101" s="198" t="s">
        <v>292</v>
      </c>
      <c r="G101" s="196"/>
      <c r="H101" s="199">
        <v>4.68</v>
      </c>
      <c r="I101" s="200"/>
      <c r="J101" s="196"/>
      <c r="K101" s="196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134</v>
      </c>
      <c r="AU101" s="205" t="s">
        <v>81</v>
      </c>
      <c r="AV101" s="13" t="s">
        <v>81</v>
      </c>
      <c r="AW101" s="13" t="s">
        <v>33</v>
      </c>
      <c r="AX101" s="13" t="s">
        <v>78</v>
      </c>
      <c r="AY101" s="205" t="s">
        <v>123</v>
      </c>
    </row>
    <row r="102" spans="1:65" s="2" customFormat="1" ht="13.8" customHeight="1">
      <c r="A102" s="33"/>
      <c r="B102" s="34"/>
      <c r="C102" s="177" t="s">
        <v>155</v>
      </c>
      <c r="D102" s="177" t="s">
        <v>125</v>
      </c>
      <c r="E102" s="178" t="s">
        <v>293</v>
      </c>
      <c r="F102" s="179" t="s">
        <v>294</v>
      </c>
      <c r="G102" s="180" t="s">
        <v>295</v>
      </c>
      <c r="H102" s="181">
        <v>1</v>
      </c>
      <c r="I102" s="182"/>
      <c r="J102" s="183">
        <f>ROUND(I102*H102,2)</f>
        <v>0</v>
      </c>
      <c r="K102" s="179" t="s">
        <v>19</v>
      </c>
      <c r="L102" s="38"/>
      <c r="M102" s="184" t="s">
        <v>19</v>
      </c>
      <c r="N102" s="185" t="s">
        <v>42</v>
      </c>
      <c r="O102" s="63"/>
      <c r="P102" s="186">
        <f>O102*H102</f>
        <v>0</v>
      </c>
      <c r="Q102" s="186">
        <v>0</v>
      </c>
      <c r="R102" s="186">
        <f>Q102*H102</f>
        <v>0</v>
      </c>
      <c r="S102" s="186">
        <v>0</v>
      </c>
      <c r="T102" s="187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8" t="s">
        <v>130</v>
      </c>
      <c r="AT102" s="188" t="s">
        <v>125</v>
      </c>
      <c r="AU102" s="188" t="s">
        <v>81</v>
      </c>
      <c r="AY102" s="16" t="s">
        <v>123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6" t="s">
        <v>78</v>
      </c>
      <c r="BK102" s="189">
        <f>ROUND(I102*H102,2)</f>
        <v>0</v>
      </c>
      <c r="BL102" s="16" t="s">
        <v>130</v>
      </c>
      <c r="BM102" s="188" t="s">
        <v>296</v>
      </c>
    </row>
    <row r="103" spans="1:65" s="2" customFormat="1" ht="10.199999999999999">
      <c r="A103" s="33"/>
      <c r="B103" s="34"/>
      <c r="C103" s="35"/>
      <c r="D103" s="190" t="s">
        <v>132</v>
      </c>
      <c r="E103" s="35"/>
      <c r="F103" s="191" t="s">
        <v>294</v>
      </c>
      <c r="G103" s="35"/>
      <c r="H103" s="35"/>
      <c r="I103" s="192"/>
      <c r="J103" s="35"/>
      <c r="K103" s="35"/>
      <c r="L103" s="38"/>
      <c r="M103" s="193"/>
      <c r="N103" s="194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132</v>
      </c>
      <c r="AU103" s="16" t="s">
        <v>81</v>
      </c>
    </row>
    <row r="104" spans="1:65" s="2" customFormat="1" ht="13.8" customHeight="1">
      <c r="A104" s="33"/>
      <c r="B104" s="34"/>
      <c r="C104" s="177" t="s">
        <v>160</v>
      </c>
      <c r="D104" s="177" t="s">
        <v>125</v>
      </c>
      <c r="E104" s="178" t="s">
        <v>297</v>
      </c>
      <c r="F104" s="179" t="s">
        <v>298</v>
      </c>
      <c r="G104" s="180" t="s">
        <v>295</v>
      </c>
      <c r="H104" s="181">
        <v>1</v>
      </c>
      <c r="I104" s="182"/>
      <c r="J104" s="183">
        <f>ROUND(I104*H104,2)</f>
        <v>0</v>
      </c>
      <c r="K104" s="179" t="s">
        <v>19</v>
      </c>
      <c r="L104" s="38"/>
      <c r="M104" s="184" t="s">
        <v>19</v>
      </c>
      <c r="N104" s="185" t="s">
        <v>42</v>
      </c>
      <c r="O104" s="63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8" t="s">
        <v>130</v>
      </c>
      <c r="AT104" s="188" t="s">
        <v>125</v>
      </c>
      <c r="AU104" s="188" t="s">
        <v>81</v>
      </c>
      <c r="AY104" s="16" t="s">
        <v>123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6" t="s">
        <v>78</v>
      </c>
      <c r="BK104" s="189">
        <f>ROUND(I104*H104,2)</f>
        <v>0</v>
      </c>
      <c r="BL104" s="16" t="s">
        <v>130</v>
      </c>
      <c r="BM104" s="188" t="s">
        <v>299</v>
      </c>
    </row>
    <row r="105" spans="1:65" s="2" customFormat="1" ht="10.199999999999999">
      <c r="A105" s="33"/>
      <c r="B105" s="34"/>
      <c r="C105" s="35"/>
      <c r="D105" s="190" t="s">
        <v>132</v>
      </c>
      <c r="E105" s="35"/>
      <c r="F105" s="191" t="s">
        <v>298</v>
      </c>
      <c r="G105" s="35"/>
      <c r="H105" s="35"/>
      <c r="I105" s="192"/>
      <c r="J105" s="35"/>
      <c r="K105" s="35"/>
      <c r="L105" s="38"/>
      <c r="M105" s="193"/>
      <c r="N105" s="194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132</v>
      </c>
      <c r="AU105" s="16" t="s">
        <v>81</v>
      </c>
    </row>
    <row r="106" spans="1:65" s="2" customFormat="1" ht="13.8" customHeight="1">
      <c r="A106" s="33"/>
      <c r="B106" s="34"/>
      <c r="C106" s="177" t="s">
        <v>165</v>
      </c>
      <c r="D106" s="177" t="s">
        <v>125</v>
      </c>
      <c r="E106" s="178" t="s">
        <v>300</v>
      </c>
      <c r="F106" s="179" t="s">
        <v>301</v>
      </c>
      <c r="G106" s="180" t="s">
        <v>185</v>
      </c>
      <c r="H106" s="181">
        <v>101</v>
      </c>
      <c r="I106" s="182"/>
      <c r="J106" s="183">
        <f>ROUND(I106*H106,2)</f>
        <v>0</v>
      </c>
      <c r="K106" s="179" t="s">
        <v>19</v>
      </c>
      <c r="L106" s="38"/>
      <c r="M106" s="184" t="s">
        <v>19</v>
      </c>
      <c r="N106" s="185" t="s">
        <v>42</v>
      </c>
      <c r="O106" s="63"/>
      <c r="P106" s="186">
        <f>O106*H106</f>
        <v>0</v>
      </c>
      <c r="Q106" s="186">
        <v>3.0000000000000001E-3</v>
      </c>
      <c r="R106" s="186">
        <f>Q106*H106</f>
        <v>0.30299999999999999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130</v>
      </c>
      <c r="AT106" s="188" t="s">
        <v>125</v>
      </c>
      <c r="AU106" s="188" t="s">
        <v>81</v>
      </c>
      <c r="AY106" s="16" t="s">
        <v>123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78</v>
      </c>
      <c r="BK106" s="189">
        <f>ROUND(I106*H106,2)</f>
        <v>0</v>
      </c>
      <c r="BL106" s="16" t="s">
        <v>130</v>
      </c>
      <c r="BM106" s="188" t="s">
        <v>302</v>
      </c>
    </row>
    <row r="107" spans="1:65" s="2" customFormat="1" ht="10.199999999999999">
      <c r="A107" s="33"/>
      <c r="B107" s="34"/>
      <c r="C107" s="35"/>
      <c r="D107" s="190" t="s">
        <v>132</v>
      </c>
      <c r="E107" s="35"/>
      <c r="F107" s="191" t="s">
        <v>301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132</v>
      </c>
      <c r="AU107" s="16" t="s">
        <v>81</v>
      </c>
    </row>
    <row r="108" spans="1:65" s="2" customFormat="1" ht="19.2">
      <c r="A108" s="33"/>
      <c r="B108" s="34"/>
      <c r="C108" s="35"/>
      <c r="D108" s="190" t="s">
        <v>226</v>
      </c>
      <c r="E108" s="35"/>
      <c r="F108" s="216" t="s">
        <v>303</v>
      </c>
      <c r="G108" s="35"/>
      <c r="H108" s="35"/>
      <c r="I108" s="192"/>
      <c r="J108" s="35"/>
      <c r="K108" s="35"/>
      <c r="L108" s="38"/>
      <c r="M108" s="193"/>
      <c r="N108" s="194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226</v>
      </c>
      <c r="AU108" s="16" t="s">
        <v>81</v>
      </c>
    </row>
    <row r="109" spans="1:65" s="13" customFormat="1" ht="10.199999999999999">
      <c r="B109" s="195"/>
      <c r="C109" s="196"/>
      <c r="D109" s="190" t="s">
        <v>134</v>
      </c>
      <c r="E109" s="197" t="s">
        <v>19</v>
      </c>
      <c r="F109" s="198" t="s">
        <v>304</v>
      </c>
      <c r="G109" s="196"/>
      <c r="H109" s="199">
        <v>101</v>
      </c>
      <c r="I109" s="200"/>
      <c r="J109" s="196"/>
      <c r="K109" s="196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134</v>
      </c>
      <c r="AU109" s="205" t="s">
        <v>81</v>
      </c>
      <c r="AV109" s="13" t="s">
        <v>81</v>
      </c>
      <c r="AW109" s="13" t="s">
        <v>33</v>
      </c>
      <c r="AX109" s="13" t="s">
        <v>78</v>
      </c>
      <c r="AY109" s="205" t="s">
        <v>123</v>
      </c>
    </row>
    <row r="110" spans="1:65" s="2" customFormat="1" ht="13.8" customHeight="1">
      <c r="A110" s="33"/>
      <c r="B110" s="34"/>
      <c r="C110" s="177" t="s">
        <v>140</v>
      </c>
      <c r="D110" s="177" t="s">
        <v>125</v>
      </c>
      <c r="E110" s="178" t="s">
        <v>305</v>
      </c>
      <c r="F110" s="179" t="s">
        <v>306</v>
      </c>
      <c r="G110" s="180" t="s">
        <v>185</v>
      </c>
      <c r="H110" s="181">
        <v>55</v>
      </c>
      <c r="I110" s="182"/>
      <c r="J110" s="183">
        <f>ROUND(I110*H110,2)</f>
        <v>0</v>
      </c>
      <c r="K110" s="179" t="s">
        <v>19</v>
      </c>
      <c r="L110" s="38"/>
      <c r="M110" s="184" t="s">
        <v>19</v>
      </c>
      <c r="N110" s="185" t="s">
        <v>42</v>
      </c>
      <c r="O110" s="63"/>
      <c r="P110" s="186">
        <f>O110*H110</f>
        <v>0</v>
      </c>
      <c r="Q110" s="186">
        <v>5.0000000000000001E-3</v>
      </c>
      <c r="R110" s="186">
        <f>Q110*H110</f>
        <v>0.27500000000000002</v>
      </c>
      <c r="S110" s="186">
        <v>0</v>
      </c>
      <c r="T110" s="187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8" t="s">
        <v>130</v>
      </c>
      <c r="AT110" s="188" t="s">
        <v>125</v>
      </c>
      <c r="AU110" s="188" t="s">
        <v>81</v>
      </c>
      <c r="AY110" s="16" t="s">
        <v>123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6" t="s">
        <v>78</v>
      </c>
      <c r="BK110" s="189">
        <f>ROUND(I110*H110,2)</f>
        <v>0</v>
      </c>
      <c r="BL110" s="16" t="s">
        <v>130</v>
      </c>
      <c r="BM110" s="188" t="s">
        <v>307</v>
      </c>
    </row>
    <row r="111" spans="1:65" s="2" customFormat="1" ht="10.199999999999999">
      <c r="A111" s="33"/>
      <c r="B111" s="34"/>
      <c r="C111" s="35"/>
      <c r="D111" s="190" t="s">
        <v>132</v>
      </c>
      <c r="E111" s="35"/>
      <c r="F111" s="191" t="s">
        <v>306</v>
      </c>
      <c r="G111" s="35"/>
      <c r="H111" s="35"/>
      <c r="I111" s="192"/>
      <c r="J111" s="35"/>
      <c r="K111" s="35"/>
      <c r="L111" s="38"/>
      <c r="M111" s="193"/>
      <c r="N111" s="194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132</v>
      </c>
      <c r="AU111" s="16" t="s">
        <v>81</v>
      </c>
    </row>
    <row r="112" spans="1:65" s="13" customFormat="1" ht="10.199999999999999">
      <c r="B112" s="195"/>
      <c r="C112" s="196"/>
      <c r="D112" s="190" t="s">
        <v>134</v>
      </c>
      <c r="E112" s="197" t="s">
        <v>19</v>
      </c>
      <c r="F112" s="198" t="s">
        <v>308</v>
      </c>
      <c r="G112" s="196"/>
      <c r="H112" s="199">
        <v>55</v>
      </c>
      <c r="I112" s="200"/>
      <c r="J112" s="196"/>
      <c r="K112" s="196"/>
      <c r="L112" s="201"/>
      <c r="M112" s="202"/>
      <c r="N112" s="203"/>
      <c r="O112" s="203"/>
      <c r="P112" s="203"/>
      <c r="Q112" s="203"/>
      <c r="R112" s="203"/>
      <c r="S112" s="203"/>
      <c r="T112" s="204"/>
      <c r="AT112" s="205" t="s">
        <v>134</v>
      </c>
      <c r="AU112" s="205" t="s">
        <v>81</v>
      </c>
      <c r="AV112" s="13" t="s">
        <v>81</v>
      </c>
      <c r="AW112" s="13" t="s">
        <v>33</v>
      </c>
      <c r="AX112" s="13" t="s">
        <v>78</v>
      </c>
      <c r="AY112" s="205" t="s">
        <v>123</v>
      </c>
    </row>
    <row r="113" spans="1:65" s="2" customFormat="1" ht="13.8" customHeight="1">
      <c r="A113" s="33"/>
      <c r="B113" s="34"/>
      <c r="C113" s="177" t="s">
        <v>176</v>
      </c>
      <c r="D113" s="177" t="s">
        <v>125</v>
      </c>
      <c r="E113" s="178" t="s">
        <v>309</v>
      </c>
      <c r="F113" s="179" t="s">
        <v>310</v>
      </c>
      <c r="G113" s="180" t="s">
        <v>311</v>
      </c>
      <c r="H113" s="181">
        <v>52.75</v>
      </c>
      <c r="I113" s="182"/>
      <c r="J113" s="183">
        <f>ROUND(I113*H113,2)</f>
        <v>0</v>
      </c>
      <c r="K113" s="179" t="s">
        <v>129</v>
      </c>
      <c r="L113" s="38"/>
      <c r="M113" s="184" t="s">
        <v>19</v>
      </c>
      <c r="N113" s="185" t="s">
        <v>42</v>
      </c>
      <c r="O113" s="63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130</v>
      </c>
      <c r="AT113" s="188" t="s">
        <v>125</v>
      </c>
      <c r="AU113" s="188" t="s">
        <v>81</v>
      </c>
      <c r="AY113" s="16" t="s">
        <v>123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78</v>
      </c>
      <c r="BK113" s="189">
        <f>ROUND(I113*H113,2)</f>
        <v>0</v>
      </c>
      <c r="BL113" s="16" t="s">
        <v>130</v>
      </c>
      <c r="BM113" s="188" t="s">
        <v>312</v>
      </c>
    </row>
    <row r="114" spans="1:65" s="2" customFormat="1" ht="10.199999999999999">
      <c r="A114" s="33"/>
      <c r="B114" s="34"/>
      <c r="C114" s="35"/>
      <c r="D114" s="190" t="s">
        <v>132</v>
      </c>
      <c r="E114" s="35"/>
      <c r="F114" s="191" t="s">
        <v>313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132</v>
      </c>
      <c r="AU114" s="16" t="s">
        <v>81</v>
      </c>
    </row>
    <row r="115" spans="1:65" s="13" customFormat="1" ht="10.199999999999999">
      <c r="B115" s="195"/>
      <c r="C115" s="196"/>
      <c r="D115" s="190" t="s">
        <v>134</v>
      </c>
      <c r="E115" s="197" t="s">
        <v>19</v>
      </c>
      <c r="F115" s="198" t="s">
        <v>314</v>
      </c>
      <c r="G115" s="196"/>
      <c r="H115" s="199">
        <v>25.25</v>
      </c>
      <c r="I115" s="200"/>
      <c r="J115" s="196"/>
      <c r="K115" s="196"/>
      <c r="L115" s="201"/>
      <c r="M115" s="202"/>
      <c r="N115" s="203"/>
      <c r="O115" s="203"/>
      <c r="P115" s="203"/>
      <c r="Q115" s="203"/>
      <c r="R115" s="203"/>
      <c r="S115" s="203"/>
      <c r="T115" s="204"/>
      <c r="AT115" s="205" t="s">
        <v>134</v>
      </c>
      <c r="AU115" s="205" t="s">
        <v>81</v>
      </c>
      <c r="AV115" s="13" t="s">
        <v>81</v>
      </c>
      <c r="AW115" s="13" t="s">
        <v>33</v>
      </c>
      <c r="AX115" s="13" t="s">
        <v>71</v>
      </c>
      <c r="AY115" s="205" t="s">
        <v>123</v>
      </c>
    </row>
    <row r="116" spans="1:65" s="13" customFormat="1" ht="10.199999999999999">
      <c r="B116" s="195"/>
      <c r="C116" s="196"/>
      <c r="D116" s="190" t="s">
        <v>134</v>
      </c>
      <c r="E116" s="197" t="s">
        <v>19</v>
      </c>
      <c r="F116" s="198" t="s">
        <v>315</v>
      </c>
      <c r="G116" s="196"/>
      <c r="H116" s="199">
        <v>27.5</v>
      </c>
      <c r="I116" s="200"/>
      <c r="J116" s="196"/>
      <c r="K116" s="196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134</v>
      </c>
      <c r="AU116" s="205" t="s">
        <v>81</v>
      </c>
      <c r="AV116" s="13" t="s">
        <v>81</v>
      </c>
      <c r="AW116" s="13" t="s">
        <v>33</v>
      </c>
      <c r="AX116" s="13" t="s">
        <v>71</v>
      </c>
      <c r="AY116" s="205" t="s">
        <v>123</v>
      </c>
    </row>
    <row r="117" spans="1:65" s="2" customFormat="1" ht="13.8" customHeight="1">
      <c r="A117" s="33"/>
      <c r="B117" s="34"/>
      <c r="C117" s="177" t="s">
        <v>182</v>
      </c>
      <c r="D117" s="177" t="s">
        <v>125</v>
      </c>
      <c r="E117" s="178" t="s">
        <v>316</v>
      </c>
      <c r="F117" s="179" t="s">
        <v>317</v>
      </c>
      <c r="G117" s="180" t="s">
        <v>311</v>
      </c>
      <c r="H117" s="181">
        <v>52.75</v>
      </c>
      <c r="I117" s="182"/>
      <c r="J117" s="183">
        <f>ROUND(I117*H117,2)</f>
        <v>0</v>
      </c>
      <c r="K117" s="179" t="s">
        <v>129</v>
      </c>
      <c r="L117" s="38"/>
      <c r="M117" s="184" t="s">
        <v>19</v>
      </c>
      <c r="N117" s="185" t="s">
        <v>42</v>
      </c>
      <c r="O117" s="63"/>
      <c r="P117" s="186">
        <f>O117*H117</f>
        <v>0</v>
      </c>
      <c r="Q117" s="186">
        <v>0</v>
      </c>
      <c r="R117" s="186">
        <f>Q117*H117</f>
        <v>0</v>
      </c>
      <c r="S117" s="186">
        <v>0</v>
      </c>
      <c r="T117" s="18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8" t="s">
        <v>130</v>
      </c>
      <c r="AT117" s="188" t="s">
        <v>125</v>
      </c>
      <c r="AU117" s="188" t="s">
        <v>81</v>
      </c>
      <c r="AY117" s="16" t="s">
        <v>123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16" t="s">
        <v>78</v>
      </c>
      <c r="BK117" s="189">
        <f>ROUND(I117*H117,2)</f>
        <v>0</v>
      </c>
      <c r="BL117" s="16" t="s">
        <v>130</v>
      </c>
      <c r="BM117" s="188" t="s">
        <v>318</v>
      </c>
    </row>
    <row r="118" spans="1:65" s="2" customFormat="1" ht="10.199999999999999">
      <c r="A118" s="33"/>
      <c r="B118" s="34"/>
      <c r="C118" s="35"/>
      <c r="D118" s="190" t="s">
        <v>132</v>
      </c>
      <c r="E118" s="35"/>
      <c r="F118" s="191" t="s">
        <v>319</v>
      </c>
      <c r="G118" s="35"/>
      <c r="H118" s="35"/>
      <c r="I118" s="192"/>
      <c r="J118" s="35"/>
      <c r="K118" s="35"/>
      <c r="L118" s="38"/>
      <c r="M118" s="193"/>
      <c r="N118" s="194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132</v>
      </c>
      <c r="AU118" s="16" t="s">
        <v>81</v>
      </c>
    </row>
    <row r="119" spans="1:65" s="2" customFormat="1" ht="22.2" customHeight="1">
      <c r="A119" s="33"/>
      <c r="B119" s="34"/>
      <c r="C119" s="177" t="s">
        <v>187</v>
      </c>
      <c r="D119" s="177" t="s">
        <v>125</v>
      </c>
      <c r="E119" s="178" t="s">
        <v>320</v>
      </c>
      <c r="F119" s="179" t="s">
        <v>321</v>
      </c>
      <c r="G119" s="180" t="s">
        <v>311</v>
      </c>
      <c r="H119" s="181">
        <v>263.75</v>
      </c>
      <c r="I119" s="182"/>
      <c r="J119" s="183">
        <f>ROUND(I119*H119,2)</f>
        <v>0</v>
      </c>
      <c r="K119" s="179" t="s">
        <v>129</v>
      </c>
      <c r="L119" s="38"/>
      <c r="M119" s="184" t="s">
        <v>19</v>
      </c>
      <c r="N119" s="185" t="s">
        <v>42</v>
      </c>
      <c r="O119" s="63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8" t="s">
        <v>130</v>
      </c>
      <c r="AT119" s="188" t="s">
        <v>125</v>
      </c>
      <c r="AU119" s="188" t="s">
        <v>81</v>
      </c>
      <c r="AY119" s="16" t="s">
        <v>123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6" t="s">
        <v>78</v>
      </c>
      <c r="BK119" s="189">
        <f>ROUND(I119*H119,2)</f>
        <v>0</v>
      </c>
      <c r="BL119" s="16" t="s">
        <v>130</v>
      </c>
      <c r="BM119" s="188" t="s">
        <v>322</v>
      </c>
    </row>
    <row r="120" spans="1:65" s="2" customFormat="1" ht="19.2">
      <c r="A120" s="33"/>
      <c r="B120" s="34"/>
      <c r="C120" s="35"/>
      <c r="D120" s="190" t="s">
        <v>132</v>
      </c>
      <c r="E120" s="35"/>
      <c r="F120" s="191" t="s">
        <v>323</v>
      </c>
      <c r="G120" s="35"/>
      <c r="H120" s="35"/>
      <c r="I120" s="192"/>
      <c r="J120" s="35"/>
      <c r="K120" s="35"/>
      <c r="L120" s="38"/>
      <c r="M120" s="193"/>
      <c r="N120" s="194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132</v>
      </c>
      <c r="AU120" s="16" t="s">
        <v>81</v>
      </c>
    </row>
    <row r="121" spans="1:65" s="13" customFormat="1" ht="10.199999999999999">
      <c r="B121" s="195"/>
      <c r="C121" s="196"/>
      <c r="D121" s="190" t="s">
        <v>134</v>
      </c>
      <c r="E121" s="197" t="s">
        <v>19</v>
      </c>
      <c r="F121" s="198" t="s">
        <v>324</v>
      </c>
      <c r="G121" s="196"/>
      <c r="H121" s="199">
        <v>263.75</v>
      </c>
      <c r="I121" s="200"/>
      <c r="J121" s="196"/>
      <c r="K121" s="196"/>
      <c r="L121" s="201"/>
      <c r="M121" s="221"/>
      <c r="N121" s="222"/>
      <c r="O121" s="222"/>
      <c r="P121" s="222"/>
      <c r="Q121" s="222"/>
      <c r="R121" s="222"/>
      <c r="S121" s="222"/>
      <c r="T121" s="223"/>
      <c r="AT121" s="205" t="s">
        <v>134</v>
      </c>
      <c r="AU121" s="205" t="s">
        <v>81</v>
      </c>
      <c r="AV121" s="13" t="s">
        <v>81</v>
      </c>
      <c r="AW121" s="13" t="s">
        <v>33</v>
      </c>
      <c r="AX121" s="13" t="s">
        <v>78</v>
      </c>
      <c r="AY121" s="205" t="s">
        <v>123</v>
      </c>
    </row>
    <row r="122" spans="1:65" s="2" customFormat="1" ht="6.9" customHeight="1">
      <c r="A122" s="33"/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38"/>
      <c r="M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</sheetData>
  <sheetProtection algorithmName="SHA-512" hashValue="f8jtrzF6l6ipAmW/lxwVHRtFP+5LvBYXEIxpm3h+QZGozTYX55ypjbZKXJcVWInndgksicV4ojQNOHN8DtBKLA==" saltValue="H8txZlUk6XuHMTXOXY1VehNf/MpPjuidoPWMM5KSFGDLX026U5SgK8/6loEih4pLUMKpJ8hk8MBpDScM/Wanyg==" spinCount="100000" sheet="1" objects="1" scenarios="1" formatColumns="0" formatRows="0" autoFilter="0"/>
  <autoFilter ref="C86:K121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3"/>
  <sheetViews>
    <sheetView showGridLines="0" workbookViewId="0">
      <selection activeCell="D111" sqref="D111"/>
    </sheetView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1" width="21.570312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6" t="s">
        <v>96</v>
      </c>
    </row>
    <row r="3" spans="1:46" s="1" customFormat="1" ht="6.9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81</v>
      </c>
    </row>
    <row r="4" spans="1:46" s="1" customFormat="1" ht="24.9" customHeight="1">
      <c r="B4" s="19"/>
      <c r="D4" s="109" t="s">
        <v>97</v>
      </c>
      <c r="L4" s="19"/>
      <c r="M4" s="110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4.4" customHeight="1">
      <c r="B7" s="19"/>
      <c r="E7" s="349" t="str">
        <f>'Rekapitulace stavby'!K6</f>
        <v>PD - Biokoridor LBK 1345/252, k.ú. Pěnčín</v>
      </c>
      <c r="F7" s="350"/>
      <c r="G7" s="350"/>
      <c r="H7" s="350"/>
      <c r="L7" s="19"/>
    </row>
    <row r="8" spans="1:46" s="2" customFormat="1" ht="12" customHeight="1">
      <c r="A8" s="33"/>
      <c r="B8" s="38"/>
      <c r="C8" s="33"/>
      <c r="D8" s="111" t="s">
        <v>98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51" t="s">
        <v>327</v>
      </c>
      <c r="F9" s="352"/>
      <c r="G9" s="352"/>
      <c r="H9" s="352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02" t="s">
        <v>19</v>
      </c>
      <c r="G11" s="33"/>
      <c r="H11" s="33"/>
      <c r="I11" s="111" t="s">
        <v>20</v>
      </c>
      <c r="J11" s="102" t="s">
        <v>19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02" t="s">
        <v>22</v>
      </c>
      <c r="G12" s="33"/>
      <c r="H12" s="33"/>
      <c r="I12" s="111" t="s">
        <v>23</v>
      </c>
      <c r="J12" s="113" t="str">
        <f>'Rekapitulace stavby'!AN8</f>
        <v>11. 8. 2020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02" t="s">
        <v>19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1" t="s">
        <v>28</v>
      </c>
      <c r="J15" s="102" t="s">
        <v>19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3" t="str">
        <f>'Rekapitulace stavby'!E14</f>
        <v>Vyplň údaj</v>
      </c>
      <c r="F18" s="354"/>
      <c r="G18" s="354"/>
      <c r="H18" s="354"/>
      <c r="I18" s="111" t="s">
        <v>28</v>
      </c>
      <c r="J18" s="29" t="str">
        <f>'Rekapitulace stavby'!AN14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26</v>
      </c>
      <c r="J20" s="102" t="s">
        <v>19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1" t="s">
        <v>28</v>
      </c>
      <c r="J21" s="102" t="s">
        <v>19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26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4"/>
      <c r="B27" s="115"/>
      <c r="C27" s="114"/>
      <c r="D27" s="114"/>
      <c r="E27" s="355" t="s">
        <v>19</v>
      </c>
      <c r="F27" s="355"/>
      <c r="G27" s="355"/>
      <c r="H27" s="355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ROUND(J82,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1" t="s">
        <v>41</v>
      </c>
      <c r="E33" s="111" t="s">
        <v>42</v>
      </c>
      <c r="F33" s="122">
        <f>ROUND((SUM(BE82:BE102)),  2)</f>
        <v>0</v>
      </c>
      <c r="G33" s="33"/>
      <c r="H33" s="33"/>
      <c r="I33" s="123">
        <v>0.21</v>
      </c>
      <c r="J33" s="122">
        <f>ROUND(((SUM(BE82:BE102))*I33),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1" t="s">
        <v>43</v>
      </c>
      <c r="F34" s="122">
        <f>ROUND((SUM(BF82:BF102)),  2)</f>
        <v>0</v>
      </c>
      <c r="G34" s="33"/>
      <c r="H34" s="33"/>
      <c r="I34" s="123">
        <v>0.15</v>
      </c>
      <c r="J34" s="122">
        <f>ROUND(((SUM(BF82:BF102))*I34),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1" t="s">
        <v>44</v>
      </c>
      <c r="F35" s="122">
        <f>ROUND((SUM(BG82:BG102)),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1" t="s">
        <v>45</v>
      </c>
      <c r="F36" s="122">
        <f>ROUND((SUM(BH82:BH102)),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1" t="s">
        <v>46</v>
      </c>
      <c r="F37" s="122">
        <f>ROUND((SUM(BI82:BI102)),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100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56" t="str">
        <f>E7</f>
        <v>PD - Biokoridor LBK 1345/252, k.ú. Pěnčín</v>
      </c>
      <c r="F48" s="357"/>
      <c r="G48" s="357"/>
      <c r="H48" s="357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98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05" t="str">
        <f>E9</f>
        <v>VON - Vedlejší a ostatní náklady</v>
      </c>
      <c r="F50" s="358"/>
      <c r="G50" s="358"/>
      <c r="H50" s="358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11. 8. 2020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Liberec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101</v>
      </c>
      <c r="D57" s="136"/>
      <c r="E57" s="136"/>
      <c r="F57" s="136"/>
      <c r="G57" s="136"/>
      <c r="H57" s="136"/>
      <c r="I57" s="136"/>
      <c r="J57" s="137" t="s">
        <v>102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8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103</v>
      </c>
    </row>
    <row r="60" spans="1:47" s="9" customFormat="1" ht="24.9" customHeight="1">
      <c r="B60" s="139"/>
      <c r="C60" s="140"/>
      <c r="D60" s="141" t="s">
        <v>328</v>
      </c>
      <c r="E60" s="142"/>
      <c r="F60" s="142"/>
      <c r="G60" s="142"/>
      <c r="H60" s="142"/>
      <c r="I60" s="142"/>
      <c r="J60" s="143">
        <f>J83</f>
        <v>0</v>
      </c>
      <c r="K60" s="140"/>
      <c r="L60" s="144"/>
    </row>
    <row r="61" spans="1:47" s="10" customFormat="1" ht="19.95" customHeight="1">
      <c r="B61" s="145"/>
      <c r="C61" s="96"/>
      <c r="D61" s="146" t="s">
        <v>329</v>
      </c>
      <c r="E61" s="147"/>
      <c r="F61" s="147"/>
      <c r="G61" s="147"/>
      <c r="H61" s="147"/>
      <c r="I61" s="147"/>
      <c r="J61" s="148">
        <f>J84</f>
        <v>0</v>
      </c>
      <c r="K61" s="96"/>
      <c r="L61" s="149"/>
    </row>
    <row r="62" spans="1:47" s="10" customFormat="1" ht="19.95" customHeight="1">
      <c r="B62" s="145"/>
      <c r="C62" s="96"/>
      <c r="D62" s="146" t="s">
        <v>330</v>
      </c>
      <c r="E62" s="147"/>
      <c r="F62" s="147"/>
      <c r="G62" s="147"/>
      <c r="H62" s="147"/>
      <c r="I62" s="147"/>
      <c r="J62" s="148">
        <f>J93</f>
        <v>0</v>
      </c>
      <c r="K62" s="96"/>
      <c r="L62" s="149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12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" customHeight="1">
      <c r="A69" s="33"/>
      <c r="B69" s="34"/>
      <c r="C69" s="22" t="s">
        <v>108</v>
      </c>
      <c r="D69" s="35"/>
      <c r="E69" s="35"/>
      <c r="F69" s="35"/>
      <c r="G69" s="35"/>
      <c r="H69" s="35"/>
      <c r="I69" s="35"/>
      <c r="J69" s="35"/>
      <c r="K69" s="35"/>
      <c r="L69" s="11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4.4" customHeight="1">
      <c r="A72" s="33"/>
      <c r="B72" s="34"/>
      <c r="C72" s="35"/>
      <c r="D72" s="35"/>
      <c r="E72" s="356" t="str">
        <f>E7</f>
        <v>PD - Biokoridor LBK 1345/252, k.ú. Pěnčín</v>
      </c>
      <c r="F72" s="357"/>
      <c r="G72" s="357"/>
      <c r="H72" s="357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98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4.4" customHeight="1">
      <c r="A74" s="33"/>
      <c r="B74" s="34"/>
      <c r="C74" s="35"/>
      <c r="D74" s="35"/>
      <c r="E74" s="305" t="str">
        <f>E9</f>
        <v>VON - Vedlejší a ostatní náklady</v>
      </c>
      <c r="F74" s="358"/>
      <c r="G74" s="358"/>
      <c r="H74" s="358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11. 8. 2020</v>
      </c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6.4" customHeight="1">
      <c r="A78" s="33"/>
      <c r="B78" s="34"/>
      <c r="C78" s="28" t="s">
        <v>25</v>
      </c>
      <c r="D78" s="35"/>
      <c r="E78" s="35"/>
      <c r="F78" s="26" t="str">
        <f>E15</f>
        <v>ČR-SPÚ, Pobočka Liberec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6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50"/>
      <c r="B81" s="151"/>
      <c r="C81" s="152" t="s">
        <v>109</v>
      </c>
      <c r="D81" s="153" t="s">
        <v>56</v>
      </c>
      <c r="E81" s="153" t="s">
        <v>52</v>
      </c>
      <c r="F81" s="153" t="s">
        <v>53</v>
      </c>
      <c r="G81" s="153" t="s">
        <v>110</v>
      </c>
      <c r="H81" s="153" t="s">
        <v>111</v>
      </c>
      <c r="I81" s="153" t="s">
        <v>112</v>
      </c>
      <c r="J81" s="153" t="s">
        <v>102</v>
      </c>
      <c r="K81" s="154" t="s">
        <v>113</v>
      </c>
      <c r="L81" s="155"/>
      <c r="M81" s="67" t="s">
        <v>19</v>
      </c>
      <c r="N81" s="68" t="s">
        <v>41</v>
      </c>
      <c r="O81" s="68" t="s">
        <v>114</v>
      </c>
      <c r="P81" s="68" t="s">
        <v>115</v>
      </c>
      <c r="Q81" s="68" t="s">
        <v>116</v>
      </c>
      <c r="R81" s="68" t="s">
        <v>117</v>
      </c>
      <c r="S81" s="68" t="s">
        <v>118</v>
      </c>
      <c r="T81" s="69" t="s">
        <v>119</v>
      </c>
      <c r="U81" s="150"/>
      <c r="V81" s="150"/>
      <c r="W81" s="150"/>
      <c r="X81" s="150"/>
      <c r="Y81" s="150"/>
      <c r="Z81" s="150"/>
      <c r="AA81" s="150"/>
      <c r="AB81" s="150"/>
      <c r="AC81" s="150"/>
      <c r="AD81" s="150"/>
      <c r="AE81" s="150"/>
    </row>
    <row r="82" spans="1:65" s="2" customFormat="1" ht="22.8" customHeight="1">
      <c r="A82" s="33"/>
      <c r="B82" s="34"/>
      <c r="C82" s="74" t="s">
        <v>120</v>
      </c>
      <c r="D82" s="35"/>
      <c r="E82" s="35"/>
      <c r="F82" s="35"/>
      <c r="G82" s="35"/>
      <c r="H82" s="35"/>
      <c r="I82" s="35"/>
      <c r="J82" s="156">
        <f>BK82</f>
        <v>0</v>
      </c>
      <c r="K82" s="35"/>
      <c r="L82" s="38"/>
      <c r="M82" s="70"/>
      <c r="N82" s="157"/>
      <c r="O82" s="71"/>
      <c r="P82" s="158">
        <f>P83</f>
        <v>0</v>
      </c>
      <c r="Q82" s="71"/>
      <c r="R82" s="158">
        <f>R83</f>
        <v>0</v>
      </c>
      <c r="S82" s="71"/>
      <c r="T82" s="159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103</v>
      </c>
      <c r="BK82" s="160">
        <f>BK83</f>
        <v>0</v>
      </c>
    </row>
    <row r="83" spans="1:65" s="12" customFormat="1" ht="25.95" customHeight="1">
      <c r="B83" s="161"/>
      <c r="C83" s="162"/>
      <c r="D83" s="163" t="s">
        <v>70</v>
      </c>
      <c r="E83" s="164" t="s">
        <v>331</v>
      </c>
      <c r="F83" s="164" t="s">
        <v>332</v>
      </c>
      <c r="G83" s="162"/>
      <c r="H83" s="162"/>
      <c r="I83" s="165"/>
      <c r="J83" s="166">
        <f>BK83</f>
        <v>0</v>
      </c>
      <c r="K83" s="162"/>
      <c r="L83" s="167"/>
      <c r="M83" s="168"/>
      <c r="N83" s="169"/>
      <c r="O83" s="169"/>
      <c r="P83" s="170">
        <f>P84+P93</f>
        <v>0</v>
      </c>
      <c r="Q83" s="169"/>
      <c r="R83" s="170">
        <f>R84+R93</f>
        <v>0</v>
      </c>
      <c r="S83" s="169"/>
      <c r="T83" s="171">
        <f>T84+T93</f>
        <v>0</v>
      </c>
      <c r="AR83" s="172" t="s">
        <v>155</v>
      </c>
      <c r="AT83" s="173" t="s">
        <v>70</v>
      </c>
      <c r="AU83" s="173" t="s">
        <v>71</v>
      </c>
      <c r="AY83" s="172" t="s">
        <v>123</v>
      </c>
      <c r="BK83" s="174">
        <f>BK84+BK93</f>
        <v>0</v>
      </c>
    </row>
    <row r="84" spans="1:65" s="12" customFormat="1" ht="22.8" customHeight="1">
      <c r="B84" s="161"/>
      <c r="C84" s="162"/>
      <c r="D84" s="163" t="s">
        <v>70</v>
      </c>
      <c r="E84" s="175" t="s">
        <v>333</v>
      </c>
      <c r="F84" s="175" t="s">
        <v>334</v>
      </c>
      <c r="G84" s="162"/>
      <c r="H84" s="162"/>
      <c r="I84" s="165"/>
      <c r="J84" s="176">
        <f>BK84</f>
        <v>0</v>
      </c>
      <c r="K84" s="162"/>
      <c r="L84" s="167"/>
      <c r="M84" s="168"/>
      <c r="N84" s="169"/>
      <c r="O84" s="169"/>
      <c r="P84" s="170">
        <f>SUM(P85:P92)</f>
        <v>0</v>
      </c>
      <c r="Q84" s="169"/>
      <c r="R84" s="170">
        <f>SUM(R85:R92)</f>
        <v>0</v>
      </c>
      <c r="S84" s="169"/>
      <c r="T84" s="171">
        <f>SUM(T85:T92)</f>
        <v>0</v>
      </c>
      <c r="AR84" s="172" t="s">
        <v>155</v>
      </c>
      <c r="AT84" s="173" t="s">
        <v>70</v>
      </c>
      <c r="AU84" s="173" t="s">
        <v>78</v>
      </c>
      <c r="AY84" s="172" t="s">
        <v>123</v>
      </c>
      <c r="BK84" s="174">
        <f>SUM(BK85:BK92)</f>
        <v>0</v>
      </c>
    </row>
    <row r="85" spans="1:65" s="2" customFormat="1" ht="13.8" customHeight="1">
      <c r="A85" s="33"/>
      <c r="B85" s="34"/>
      <c r="C85" s="177" t="s">
        <v>78</v>
      </c>
      <c r="D85" s="177" t="s">
        <v>125</v>
      </c>
      <c r="E85" s="178" t="s">
        <v>335</v>
      </c>
      <c r="F85" s="179" t="s">
        <v>336</v>
      </c>
      <c r="G85" s="180" t="s">
        <v>295</v>
      </c>
      <c r="H85" s="181">
        <v>1</v>
      </c>
      <c r="I85" s="182"/>
      <c r="J85" s="183">
        <f>ROUND(I85*H85,2)</f>
        <v>0</v>
      </c>
      <c r="K85" s="179" t="s">
        <v>19</v>
      </c>
      <c r="L85" s="38"/>
      <c r="M85" s="184" t="s">
        <v>19</v>
      </c>
      <c r="N85" s="185" t="s">
        <v>42</v>
      </c>
      <c r="O85" s="63"/>
      <c r="P85" s="186">
        <f>O85*H85</f>
        <v>0</v>
      </c>
      <c r="Q85" s="186">
        <v>0</v>
      </c>
      <c r="R85" s="186">
        <f>Q85*H85</f>
        <v>0</v>
      </c>
      <c r="S85" s="186">
        <v>0</v>
      </c>
      <c r="T85" s="187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8" t="s">
        <v>337</v>
      </c>
      <c r="AT85" s="188" t="s">
        <v>125</v>
      </c>
      <c r="AU85" s="188" t="s">
        <v>81</v>
      </c>
      <c r="AY85" s="16" t="s">
        <v>123</v>
      </c>
      <c r="BE85" s="189">
        <f>IF(N85="základní",J85,0)</f>
        <v>0</v>
      </c>
      <c r="BF85" s="189">
        <f>IF(N85="snížená",J85,0)</f>
        <v>0</v>
      </c>
      <c r="BG85" s="189">
        <f>IF(N85="zákl. přenesená",J85,0)</f>
        <v>0</v>
      </c>
      <c r="BH85" s="189">
        <f>IF(N85="sníž. přenesená",J85,0)</f>
        <v>0</v>
      </c>
      <c r="BI85" s="189">
        <f>IF(N85="nulová",J85,0)</f>
        <v>0</v>
      </c>
      <c r="BJ85" s="16" t="s">
        <v>78</v>
      </c>
      <c r="BK85" s="189">
        <f>ROUND(I85*H85,2)</f>
        <v>0</v>
      </c>
      <c r="BL85" s="16" t="s">
        <v>337</v>
      </c>
      <c r="BM85" s="188" t="s">
        <v>338</v>
      </c>
    </row>
    <row r="86" spans="1:65" s="2" customFormat="1" ht="10.199999999999999">
      <c r="A86" s="33"/>
      <c r="B86" s="34"/>
      <c r="C86" s="35"/>
      <c r="D86" s="190" t="s">
        <v>132</v>
      </c>
      <c r="E86" s="35"/>
      <c r="F86" s="191" t="s">
        <v>336</v>
      </c>
      <c r="G86" s="35"/>
      <c r="H86" s="35"/>
      <c r="I86" s="192"/>
      <c r="J86" s="35"/>
      <c r="K86" s="35"/>
      <c r="L86" s="38"/>
      <c r="M86" s="193"/>
      <c r="N86" s="194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132</v>
      </c>
      <c r="AU86" s="16" t="s">
        <v>81</v>
      </c>
    </row>
    <row r="87" spans="1:65" s="2" customFormat="1" ht="66.599999999999994" customHeight="1">
      <c r="A87" s="33"/>
      <c r="B87" s="34"/>
      <c r="C87" s="35"/>
      <c r="D87" s="190" t="s">
        <v>226</v>
      </c>
      <c r="E87" s="35"/>
      <c r="F87" s="216" t="s">
        <v>339</v>
      </c>
      <c r="G87" s="35"/>
      <c r="H87" s="35"/>
      <c r="I87" s="192"/>
      <c r="J87" s="35"/>
      <c r="K87" s="35"/>
      <c r="L87" s="38"/>
      <c r="M87" s="193"/>
      <c r="N87" s="194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226</v>
      </c>
      <c r="AU87" s="16" t="s">
        <v>81</v>
      </c>
    </row>
    <row r="88" spans="1:65" s="2" customFormat="1" ht="13.8" customHeight="1">
      <c r="A88" s="33"/>
      <c r="B88" s="34"/>
      <c r="C88" s="177" t="s">
        <v>81</v>
      </c>
      <c r="D88" s="177" t="s">
        <v>125</v>
      </c>
      <c r="E88" s="178" t="s">
        <v>340</v>
      </c>
      <c r="F88" s="179" t="s">
        <v>341</v>
      </c>
      <c r="G88" s="180" t="s">
        <v>295</v>
      </c>
      <c r="H88" s="181">
        <v>1</v>
      </c>
      <c r="I88" s="182"/>
      <c r="J88" s="183">
        <f>ROUND(I88*H88,2)</f>
        <v>0</v>
      </c>
      <c r="K88" s="179" t="s">
        <v>19</v>
      </c>
      <c r="L88" s="38"/>
      <c r="M88" s="184" t="s">
        <v>19</v>
      </c>
      <c r="N88" s="185" t="s">
        <v>42</v>
      </c>
      <c r="O88" s="63"/>
      <c r="P88" s="186">
        <f>O88*H88</f>
        <v>0</v>
      </c>
      <c r="Q88" s="186">
        <v>0</v>
      </c>
      <c r="R88" s="186">
        <f>Q88*H88</f>
        <v>0</v>
      </c>
      <c r="S88" s="186">
        <v>0</v>
      </c>
      <c r="T88" s="187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8" t="s">
        <v>337</v>
      </c>
      <c r="AT88" s="188" t="s">
        <v>125</v>
      </c>
      <c r="AU88" s="188" t="s">
        <v>81</v>
      </c>
      <c r="AY88" s="16" t="s">
        <v>123</v>
      </c>
      <c r="BE88" s="189">
        <f>IF(N88="základní",J88,0)</f>
        <v>0</v>
      </c>
      <c r="BF88" s="189">
        <f>IF(N88="snížená",J88,0)</f>
        <v>0</v>
      </c>
      <c r="BG88" s="189">
        <f>IF(N88="zákl. přenesená",J88,0)</f>
        <v>0</v>
      </c>
      <c r="BH88" s="189">
        <f>IF(N88="sníž. přenesená",J88,0)</f>
        <v>0</v>
      </c>
      <c r="BI88" s="189">
        <f>IF(N88="nulová",J88,0)</f>
        <v>0</v>
      </c>
      <c r="BJ88" s="16" t="s">
        <v>78</v>
      </c>
      <c r="BK88" s="189">
        <f>ROUND(I88*H88,2)</f>
        <v>0</v>
      </c>
      <c r="BL88" s="16" t="s">
        <v>337</v>
      </c>
      <c r="BM88" s="188" t="s">
        <v>342</v>
      </c>
    </row>
    <row r="89" spans="1:65" s="2" customFormat="1" ht="10.199999999999999">
      <c r="A89" s="33"/>
      <c r="B89" s="34"/>
      <c r="C89" s="35"/>
      <c r="D89" s="190" t="s">
        <v>132</v>
      </c>
      <c r="E89" s="35"/>
      <c r="F89" s="191" t="s">
        <v>341</v>
      </c>
      <c r="G89" s="35"/>
      <c r="H89" s="35"/>
      <c r="I89" s="192"/>
      <c r="J89" s="35"/>
      <c r="K89" s="35"/>
      <c r="L89" s="38"/>
      <c r="M89" s="193"/>
      <c r="N89" s="194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132</v>
      </c>
      <c r="AU89" s="16" t="s">
        <v>81</v>
      </c>
    </row>
    <row r="90" spans="1:65" s="2" customFormat="1" ht="57.6">
      <c r="A90" s="33"/>
      <c r="B90" s="34"/>
      <c r="C90" s="35"/>
      <c r="D90" s="190" t="s">
        <v>226</v>
      </c>
      <c r="E90" s="35"/>
      <c r="F90" s="216" t="s">
        <v>343</v>
      </c>
      <c r="G90" s="35"/>
      <c r="H90" s="35"/>
      <c r="I90" s="192"/>
      <c r="J90" s="35"/>
      <c r="K90" s="35"/>
      <c r="L90" s="38"/>
      <c r="M90" s="193"/>
      <c r="N90" s="194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226</v>
      </c>
      <c r="AU90" s="16" t="s">
        <v>81</v>
      </c>
    </row>
    <row r="91" spans="1:65" s="2" customFormat="1" ht="34.799999999999997" customHeight="1">
      <c r="A91" s="33"/>
      <c r="B91" s="34"/>
      <c r="C91" s="177" t="s">
        <v>143</v>
      </c>
      <c r="D91" s="177" t="s">
        <v>125</v>
      </c>
      <c r="E91" s="178" t="s">
        <v>344</v>
      </c>
      <c r="F91" s="179" t="s">
        <v>345</v>
      </c>
      <c r="G91" s="180" t="s">
        <v>295</v>
      </c>
      <c r="H91" s="181">
        <v>1</v>
      </c>
      <c r="I91" s="182"/>
      <c r="J91" s="183">
        <f>ROUND(I91*H91,2)</f>
        <v>0</v>
      </c>
      <c r="K91" s="179" t="s">
        <v>19</v>
      </c>
      <c r="L91" s="38"/>
      <c r="M91" s="184" t="s">
        <v>19</v>
      </c>
      <c r="N91" s="185" t="s">
        <v>42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337</v>
      </c>
      <c r="AT91" s="188" t="s">
        <v>125</v>
      </c>
      <c r="AU91" s="188" t="s">
        <v>81</v>
      </c>
      <c r="AY91" s="16" t="s">
        <v>123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78</v>
      </c>
      <c r="BK91" s="189">
        <f>ROUND(I91*H91,2)</f>
        <v>0</v>
      </c>
      <c r="BL91" s="16" t="s">
        <v>337</v>
      </c>
      <c r="BM91" s="188" t="s">
        <v>346</v>
      </c>
    </row>
    <row r="92" spans="1:65" s="2" customFormat="1" ht="28.8">
      <c r="A92" s="33"/>
      <c r="B92" s="34"/>
      <c r="C92" s="35"/>
      <c r="D92" s="190" t="s">
        <v>132</v>
      </c>
      <c r="E92" s="35"/>
      <c r="F92" s="191" t="s">
        <v>347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132</v>
      </c>
      <c r="AU92" s="16" t="s">
        <v>81</v>
      </c>
    </row>
    <row r="93" spans="1:65" s="12" customFormat="1" ht="22.8" customHeight="1">
      <c r="B93" s="161"/>
      <c r="C93" s="162"/>
      <c r="D93" s="163" t="s">
        <v>70</v>
      </c>
      <c r="E93" s="175" t="s">
        <v>348</v>
      </c>
      <c r="F93" s="175" t="s">
        <v>349</v>
      </c>
      <c r="G93" s="162"/>
      <c r="H93" s="162"/>
      <c r="I93" s="165"/>
      <c r="J93" s="176">
        <f>BK93</f>
        <v>0</v>
      </c>
      <c r="K93" s="162"/>
      <c r="L93" s="167"/>
      <c r="M93" s="168"/>
      <c r="N93" s="169"/>
      <c r="O93" s="169"/>
      <c r="P93" s="170">
        <f>SUM(P94:P102)</f>
        <v>0</v>
      </c>
      <c r="Q93" s="169"/>
      <c r="R93" s="170">
        <f>SUM(R94:R102)</f>
        <v>0</v>
      </c>
      <c r="S93" s="169"/>
      <c r="T93" s="171">
        <f>SUM(T94:T102)</f>
        <v>0</v>
      </c>
      <c r="AR93" s="172" t="s">
        <v>130</v>
      </c>
      <c r="AT93" s="173" t="s">
        <v>70</v>
      </c>
      <c r="AU93" s="173" t="s">
        <v>78</v>
      </c>
      <c r="AY93" s="172" t="s">
        <v>123</v>
      </c>
      <c r="BK93" s="174">
        <f>SUM(BK94:BK102)</f>
        <v>0</v>
      </c>
    </row>
    <row r="94" spans="1:65" s="2" customFormat="1" ht="22.2" customHeight="1">
      <c r="A94" s="33"/>
      <c r="B94" s="34"/>
      <c r="C94" s="177" t="s">
        <v>130</v>
      </c>
      <c r="D94" s="177" t="s">
        <v>125</v>
      </c>
      <c r="E94" s="178" t="s">
        <v>350</v>
      </c>
      <c r="F94" s="179" t="s">
        <v>351</v>
      </c>
      <c r="G94" s="180" t="s">
        <v>295</v>
      </c>
      <c r="H94" s="181">
        <v>1</v>
      </c>
      <c r="I94" s="182"/>
      <c r="J94" s="183">
        <f>ROUND(I94*H94,2)</f>
        <v>0</v>
      </c>
      <c r="K94" s="179" t="s">
        <v>19</v>
      </c>
      <c r="L94" s="38"/>
      <c r="M94" s="184" t="s">
        <v>19</v>
      </c>
      <c r="N94" s="185" t="s">
        <v>42</v>
      </c>
      <c r="O94" s="63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8" t="s">
        <v>337</v>
      </c>
      <c r="AT94" s="188" t="s">
        <v>125</v>
      </c>
      <c r="AU94" s="188" t="s">
        <v>81</v>
      </c>
      <c r="AY94" s="16" t="s">
        <v>123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6" t="s">
        <v>78</v>
      </c>
      <c r="BK94" s="189">
        <f>ROUND(I94*H94,2)</f>
        <v>0</v>
      </c>
      <c r="BL94" s="16" t="s">
        <v>337</v>
      </c>
      <c r="BM94" s="188" t="s">
        <v>352</v>
      </c>
    </row>
    <row r="95" spans="1:65" s="2" customFormat="1" ht="19.2">
      <c r="A95" s="33"/>
      <c r="B95" s="34"/>
      <c r="C95" s="35"/>
      <c r="D95" s="190" t="s">
        <v>132</v>
      </c>
      <c r="E95" s="35"/>
      <c r="F95" s="191" t="s">
        <v>351</v>
      </c>
      <c r="G95" s="35"/>
      <c r="H95" s="35"/>
      <c r="I95" s="192"/>
      <c r="J95" s="35"/>
      <c r="K95" s="35"/>
      <c r="L95" s="38"/>
      <c r="M95" s="193"/>
      <c r="N95" s="194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132</v>
      </c>
      <c r="AU95" s="16" t="s">
        <v>81</v>
      </c>
    </row>
    <row r="96" spans="1:65" s="2" customFormat="1" ht="19.2">
      <c r="A96" s="33"/>
      <c r="B96" s="34"/>
      <c r="C96" s="35"/>
      <c r="D96" s="190" t="s">
        <v>226</v>
      </c>
      <c r="E96" s="35"/>
      <c r="F96" s="216" t="s">
        <v>353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226</v>
      </c>
      <c r="AU96" s="16" t="s">
        <v>81</v>
      </c>
    </row>
    <row r="97" spans="1:65" s="2" customFormat="1" ht="13.8" customHeight="1">
      <c r="A97" s="33"/>
      <c r="B97" s="34"/>
      <c r="C97" s="177" t="s">
        <v>155</v>
      </c>
      <c r="D97" s="177" t="s">
        <v>125</v>
      </c>
      <c r="E97" s="178" t="s">
        <v>354</v>
      </c>
      <c r="F97" s="179" t="s">
        <v>355</v>
      </c>
      <c r="G97" s="180" t="s">
        <v>295</v>
      </c>
      <c r="H97" s="181">
        <v>1</v>
      </c>
      <c r="I97" s="182"/>
      <c r="J97" s="183">
        <f>ROUND(I97*H97,2)</f>
        <v>0</v>
      </c>
      <c r="K97" s="179" t="s">
        <v>19</v>
      </c>
      <c r="L97" s="38"/>
      <c r="M97" s="184" t="s">
        <v>19</v>
      </c>
      <c r="N97" s="185" t="s">
        <v>42</v>
      </c>
      <c r="O97" s="63"/>
      <c r="P97" s="186">
        <f>O97*H97</f>
        <v>0</v>
      </c>
      <c r="Q97" s="186">
        <v>0</v>
      </c>
      <c r="R97" s="186">
        <f>Q97*H97</f>
        <v>0</v>
      </c>
      <c r="S97" s="186">
        <v>0</v>
      </c>
      <c r="T97" s="18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8" t="s">
        <v>337</v>
      </c>
      <c r="AT97" s="188" t="s">
        <v>125</v>
      </c>
      <c r="AU97" s="188" t="s">
        <v>81</v>
      </c>
      <c r="AY97" s="16" t="s">
        <v>123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6" t="s">
        <v>78</v>
      </c>
      <c r="BK97" s="189">
        <f>ROUND(I97*H97,2)</f>
        <v>0</v>
      </c>
      <c r="BL97" s="16" t="s">
        <v>337</v>
      </c>
      <c r="BM97" s="188" t="s">
        <v>356</v>
      </c>
    </row>
    <row r="98" spans="1:65" s="2" customFormat="1" ht="10.199999999999999">
      <c r="A98" s="33"/>
      <c r="B98" s="34"/>
      <c r="C98" s="35"/>
      <c r="D98" s="190" t="s">
        <v>132</v>
      </c>
      <c r="E98" s="35"/>
      <c r="F98" s="191" t="s">
        <v>355</v>
      </c>
      <c r="G98" s="35"/>
      <c r="H98" s="35"/>
      <c r="I98" s="192"/>
      <c r="J98" s="35"/>
      <c r="K98" s="35"/>
      <c r="L98" s="38"/>
      <c r="M98" s="193"/>
      <c r="N98" s="194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132</v>
      </c>
      <c r="AU98" s="16" t="s">
        <v>81</v>
      </c>
    </row>
    <row r="99" spans="1:65" s="2" customFormat="1" ht="51" customHeight="1">
      <c r="A99" s="33"/>
      <c r="B99" s="34"/>
      <c r="C99" s="35"/>
      <c r="D99" s="190" t="s">
        <v>226</v>
      </c>
      <c r="E99" s="35"/>
      <c r="F99" s="216" t="s">
        <v>357</v>
      </c>
      <c r="G99" s="35"/>
      <c r="H99" s="35"/>
      <c r="I99" s="192"/>
      <c r="J99" s="35"/>
      <c r="K99" s="35"/>
      <c r="L99" s="38"/>
      <c r="M99" s="193"/>
      <c r="N99" s="194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226</v>
      </c>
      <c r="AU99" s="16" t="s">
        <v>81</v>
      </c>
    </row>
    <row r="100" spans="1:65" s="2" customFormat="1" ht="13.8" customHeight="1">
      <c r="A100" s="33"/>
      <c r="B100" s="34"/>
      <c r="C100" s="177" t="s">
        <v>160</v>
      </c>
      <c r="D100" s="177" t="s">
        <v>125</v>
      </c>
      <c r="E100" s="178" t="s">
        <v>358</v>
      </c>
      <c r="F100" s="179" t="s">
        <v>359</v>
      </c>
      <c r="G100" s="180" t="s">
        <v>185</v>
      </c>
      <c r="H100" s="181">
        <v>2</v>
      </c>
      <c r="I100" s="182"/>
      <c r="J100" s="183">
        <f>ROUND(I100*H100,2)</f>
        <v>0</v>
      </c>
      <c r="K100" s="179" t="s">
        <v>19</v>
      </c>
      <c r="L100" s="38"/>
      <c r="M100" s="184" t="s">
        <v>19</v>
      </c>
      <c r="N100" s="185" t="s">
        <v>42</v>
      </c>
      <c r="O100" s="63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8" t="s">
        <v>337</v>
      </c>
      <c r="AT100" s="188" t="s">
        <v>125</v>
      </c>
      <c r="AU100" s="188" t="s">
        <v>81</v>
      </c>
      <c r="AY100" s="16" t="s">
        <v>123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6" t="s">
        <v>78</v>
      </c>
      <c r="BK100" s="189">
        <f>ROUND(I100*H100,2)</f>
        <v>0</v>
      </c>
      <c r="BL100" s="16" t="s">
        <v>337</v>
      </c>
      <c r="BM100" s="188" t="s">
        <v>360</v>
      </c>
    </row>
    <row r="101" spans="1:65" s="2" customFormat="1" ht="10.199999999999999">
      <c r="A101" s="33"/>
      <c r="B101" s="34"/>
      <c r="C101" s="35"/>
      <c r="D101" s="190" t="s">
        <v>132</v>
      </c>
      <c r="E101" s="35"/>
      <c r="F101" s="191" t="s">
        <v>359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132</v>
      </c>
      <c r="AU101" s="16" t="s">
        <v>81</v>
      </c>
    </row>
    <row r="102" spans="1:65" s="2" customFormat="1" ht="48">
      <c r="A102" s="33"/>
      <c r="B102" s="34"/>
      <c r="C102" s="35"/>
      <c r="D102" s="190" t="s">
        <v>226</v>
      </c>
      <c r="E102" s="35"/>
      <c r="F102" s="216" t="s">
        <v>361</v>
      </c>
      <c r="G102" s="35"/>
      <c r="H102" s="35"/>
      <c r="I102" s="192"/>
      <c r="J102" s="35"/>
      <c r="K102" s="35"/>
      <c r="L102" s="38"/>
      <c r="M102" s="217"/>
      <c r="N102" s="218"/>
      <c r="O102" s="219"/>
      <c r="P102" s="219"/>
      <c r="Q102" s="219"/>
      <c r="R102" s="219"/>
      <c r="S102" s="219"/>
      <c r="T102" s="220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226</v>
      </c>
      <c r="AU102" s="16" t="s">
        <v>81</v>
      </c>
    </row>
    <row r="103" spans="1:65" s="2" customFormat="1" ht="6.9" customHeight="1">
      <c r="A103" s="33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8"/>
      <c r="M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</sheetData>
  <sheetProtection algorithmName="SHA-512" hashValue="64KBo+H485gAZSC4q/RBhL6GP4pzVaWI9+wmQpa+1POuJNNu6QUCjIsdzHVtAR907qT3P6evqrq/pz8NboadFg==" saltValue="Q38y5SEiotZWim1sahiMrfxuc1FEoBWHpzo349MIbVcVL+dD0TIOnSXoEImx/8+LYnIIa9CkSNdU/UGj9Sv7uw==" spinCount="100000" sheet="1" objects="1" scenarios="1" formatColumns="0" formatRows="0" autoFilter="0"/>
  <autoFilter ref="C81:K102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24" customWidth="1"/>
    <col min="2" max="2" width="1.7109375" style="224" customWidth="1"/>
    <col min="3" max="4" width="5" style="224" customWidth="1"/>
    <col min="5" max="5" width="11.7109375" style="224" customWidth="1"/>
    <col min="6" max="6" width="9.140625" style="224" customWidth="1"/>
    <col min="7" max="7" width="5" style="224" customWidth="1"/>
    <col min="8" max="8" width="77.85546875" style="224" customWidth="1"/>
    <col min="9" max="10" width="20" style="224" customWidth="1"/>
    <col min="11" max="11" width="1.7109375" style="224" customWidth="1"/>
  </cols>
  <sheetData>
    <row r="1" spans="2:11" s="1" customFormat="1" ht="37.5" customHeight="1"/>
    <row r="2" spans="2:11" s="1" customFormat="1" ht="7.5" customHeight="1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pans="2:11" s="14" customFormat="1" ht="45" customHeight="1">
      <c r="B3" s="228"/>
      <c r="C3" s="360" t="s">
        <v>362</v>
      </c>
      <c r="D3" s="360"/>
      <c r="E3" s="360"/>
      <c r="F3" s="360"/>
      <c r="G3" s="360"/>
      <c r="H3" s="360"/>
      <c r="I3" s="360"/>
      <c r="J3" s="360"/>
      <c r="K3" s="229"/>
    </row>
    <row r="4" spans="2:11" s="1" customFormat="1" ht="25.5" customHeight="1">
      <c r="B4" s="230"/>
      <c r="C4" s="365" t="s">
        <v>363</v>
      </c>
      <c r="D4" s="365"/>
      <c r="E4" s="365"/>
      <c r="F4" s="365"/>
      <c r="G4" s="365"/>
      <c r="H4" s="365"/>
      <c r="I4" s="365"/>
      <c r="J4" s="365"/>
      <c r="K4" s="231"/>
    </row>
    <row r="5" spans="2:11" s="1" customFormat="1" ht="5.25" customHeight="1">
      <c r="B5" s="230"/>
      <c r="C5" s="232"/>
      <c r="D5" s="232"/>
      <c r="E5" s="232"/>
      <c r="F5" s="232"/>
      <c r="G5" s="232"/>
      <c r="H5" s="232"/>
      <c r="I5" s="232"/>
      <c r="J5" s="232"/>
      <c r="K5" s="231"/>
    </row>
    <row r="6" spans="2:11" s="1" customFormat="1" ht="15" customHeight="1">
      <c r="B6" s="230"/>
      <c r="C6" s="364" t="s">
        <v>364</v>
      </c>
      <c r="D6" s="364"/>
      <c r="E6" s="364"/>
      <c r="F6" s="364"/>
      <c r="G6" s="364"/>
      <c r="H6" s="364"/>
      <c r="I6" s="364"/>
      <c r="J6" s="364"/>
      <c r="K6" s="231"/>
    </row>
    <row r="7" spans="2:11" s="1" customFormat="1" ht="15" customHeight="1">
      <c r="B7" s="234"/>
      <c r="C7" s="364" t="s">
        <v>365</v>
      </c>
      <c r="D7" s="364"/>
      <c r="E7" s="364"/>
      <c r="F7" s="364"/>
      <c r="G7" s="364"/>
      <c r="H7" s="364"/>
      <c r="I7" s="364"/>
      <c r="J7" s="364"/>
      <c r="K7" s="231"/>
    </row>
    <row r="8" spans="2:11" s="1" customFormat="1" ht="12.75" customHeight="1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pans="2:11" s="1" customFormat="1" ht="15" customHeight="1">
      <c r="B9" s="234"/>
      <c r="C9" s="364" t="s">
        <v>366</v>
      </c>
      <c r="D9" s="364"/>
      <c r="E9" s="364"/>
      <c r="F9" s="364"/>
      <c r="G9" s="364"/>
      <c r="H9" s="364"/>
      <c r="I9" s="364"/>
      <c r="J9" s="364"/>
      <c r="K9" s="231"/>
    </row>
    <row r="10" spans="2:11" s="1" customFormat="1" ht="15" customHeight="1">
      <c r="B10" s="234"/>
      <c r="C10" s="233"/>
      <c r="D10" s="364" t="s">
        <v>367</v>
      </c>
      <c r="E10" s="364"/>
      <c r="F10" s="364"/>
      <c r="G10" s="364"/>
      <c r="H10" s="364"/>
      <c r="I10" s="364"/>
      <c r="J10" s="364"/>
      <c r="K10" s="231"/>
    </row>
    <row r="11" spans="2:11" s="1" customFormat="1" ht="15" customHeight="1">
      <c r="B11" s="234"/>
      <c r="C11" s="235"/>
      <c r="D11" s="364" t="s">
        <v>368</v>
      </c>
      <c r="E11" s="364"/>
      <c r="F11" s="364"/>
      <c r="G11" s="364"/>
      <c r="H11" s="364"/>
      <c r="I11" s="364"/>
      <c r="J11" s="364"/>
      <c r="K11" s="231"/>
    </row>
    <row r="12" spans="2:11" s="1" customFormat="1" ht="15" customHeight="1">
      <c r="B12" s="234"/>
      <c r="C12" s="235"/>
      <c r="D12" s="233"/>
      <c r="E12" s="233"/>
      <c r="F12" s="233"/>
      <c r="G12" s="233"/>
      <c r="H12" s="233"/>
      <c r="I12" s="233"/>
      <c r="J12" s="233"/>
      <c r="K12" s="231"/>
    </row>
    <row r="13" spans="2:11" s="1" customFormat="1" ht="15" customHeight="1">
      <c r="B13" s="234"/>
      <c r="C13" s="235"/>
      <c r="D13" s="236" t="s">
        <v>369</v>
      </c>
      <c r="E13" s="233"/>
      <c r="F13" s="233"/>
      <c r="G13" s="233"/>
      <c r="H13" s="233"/>
      <c r="I13" s="233"/>
      <c r="J13" s="233"/>
      <c r="K13" s="231"/>
    </row>
    <row r="14" spans="2:11" s="1" customFormat="1" ht="12.75" customHeight="1">
      <c r="B14" s="234"/>
      <c r="C14" s="235"/>
      <c r="D14" s="235"/>
      <c r="E14" s="235"/>
      <c r="F14" s="235"/>
      <c r="G14" s="235"/>
      <c r="H14" s="235"/>
      <c r="I14" s="235"/>
      <c r="J14" s="235"/>
      <c r="K14" s="231"/>
    </row>
    <row r="15" spans="2:11" s="1" customFormat="1" ht="15" customHeight="1">
      <c r="B15" s="234"/>
      <c r="C15" s="235"/>
      <c r="D15" s="364" t="s">
        <v>370</v>
      </c>
      <c r="E15" s="364"/>
      <c r="F15" s="364"/>
      <c r="G15" s="364"/>
      <c r="H15" s="364"/>
      <c r="I15" s="364"/>
      <c r="J15" s="364"/>
      <c r="K15" s="231"/>
    </row>
    <row r="16" spans="2:11" s="1" customFormat="1" ht="15" customHeight="1">
      <c r="B16" s="234"/>
      <c r="C16" s="235"/>
      <c r="D16" s="364" t="s">
        <v>371</v>
      </c>
      <c r="E16" s="364"/>
      <c r="F16" s="364"/>
      <c r="G16" s="364"/>
      <c r="H16" s="364"/>
      <c r="I16" s="364"/>
      <c r="J16" s="364"/>
      <c r="K16" s="231"/>
    </row>
    <row r="17" spans="2:11" s="1" customFormat="1" ht="15" customHeight="1">
      <c r="B17" s="234"/>
      <c r="C17" s="235"/>
      <c r="D17" s="364" t="s">
        <v>372</v>
      </c>
      <c r="E17" s="364"/>
      <c r="F17" s="364"/>
      <c r="G17" s="364"/>
      <c r="H17" s="364"/>
      <c r="I17" s="364"/>
      <c r="J17" s="364"/>
      <c r="K17" s="231"/>
    </row>
    <row r="18" spans="2:11" s="1" customFormat="1" ht="15" customHeight="1">
      <c r="B18" s="234"/>
      <c r="C18" s="235"/>
      <c r="D18" s="235"/>
      <c r="E18" s="237" t="s">
        <v>77</v>
      </c>
      <c r="F18" s="364" t="s">
        <v>373</v>
      </c>
      <c r="G18" s="364"/>
      <c r="H18" s="364"/>
      <c r="I18" s="364"/>
      <c r="J18" s="364"/>
      <c r="K18" s="231"/>
    </row>
    <row r="19" spans="2:11" s="1" customFormat="1" ht="15" customHeight="1">
      <c r="B19" s="234"/>
      <c r="C19" s="235"/>
      <c r="D19" s="235"/>
      <c r="E19" s="237" t="s">
        <v>374</v>
      </c>
      <c r="F19" s="364" t="s">
        <v>375</v>
      </c>
      <c r="G19" s="364"/>
      <c r="H19" s="364"/>
      <c r="I19" s="364"/>
      <c r="J19" s="364"/>
      <c r="K19" s="231"/>
    </row>
    <row r="20" spans="2:11" s="1" customFormat="1" ht="15" customHeight="1">
      <c r="B20" s="234"/>
      <c r="C20" s="235"/>
      <c r="D20" s="235"/>
      <c r="E20" s="237" t="s">
        <v>376</v>
      </c>
      <c r="F20" s="364" t="s">
        <v>377</v>
      </c>
      <c r="G20" s="364"/>
      <c r="H20" s="364"/>
      <c r="I20" s="364"/>
      <c r="J20" s="364"/>
      <c r="K20" s="231"/>
    </row>
    <row r="21" spans="2:11" s="1" customFormat="1" ht="15" customHeight="1">
      <c r="B21" s="234"/>
      <c r="C21" s="235"/>
      <c r="D21" s="235"/>
      <c r="E21" s="237" t="s">
        <v>94</v>
      </c>
      <c r="F21" s="364" t="s">
        <v>95</v>
      </c>
      <c r="G21" s="364"/>
      <c r="H21" s="364"/>
      <c r="I21" s="364"/>
      <c r="J21" s="364"/>
      <c r="K21" s="231"/>
    </row>
    <row r="22" spans="2:11" s="1" customFormat="1" ht="15" customHeight="1">
      <c r="B22" s="234"/>
      <c r="C22" s="235"/>
      <c r="D22" s="235"/>
      <c r="E22" s="237" t="s">
        <v>378</v>
      </c>
      <c r="F22" s="364" t="s">
        <v>379</v>
      </c>
      <c r="G22" s="364"/>
      <c r="H22" s="364"/>
      <c r="I22" s="364"/>
      <c r="J22" s="364"/>
      <c r="K22" s="231"/>
    </row>
    <row r="23" spans="2:11" s="1" customFormat="1" ht="15" customHeight="1">
      <c r="B23" s="234"/>
      <c r="C23" s="235"/>
      <c r="D23" s="235"/>
      <c r="E23" s="237" t="s">
        <v>83</v>
      </c>
      <c r="F23" s="364" t="s">
        <v>380</v>
      </c>
      <c r="G23" s="364"/>
      <c r="H23" s="364"/>
      <c r="I23" s="364"/>
      <c r="J23" s="364"/>
      <c r="K23" s="231"/>
    </row>
    <row r="24" spans="2:11" s="1" customFormat="1" ht="12.75" customHeight="1">
      <c r="B24" s="234"/>
      <c r="C24" s="235"/>
      <c r="D24" s="235"/>
      <c r="E24" s="235"/>
      <c r="F24" s="235"/>
      <c r="G24" s="235"/>
      <c r="H24" s="235"/>
      <c r="I24" s="235"/>
      <c r="J24" s="235"/>
      <c r="K24" s="231"/>
    </row>
    <row r="25" spans="2:11" s="1" customFormat="1" ht="15" customHeight="1">
      <c r="B25" s="234"/>
      <c r="C25" s="364" t="s">
        <v>381</v>
      </c>
      <c r="D25" s="364"/>
      <c r="E25" s="364"/>
      <c r="F25" s="364"/>
      <c r="G25" s="364"/>
      <c r="H25" s="364"/>
      <c r="I25" s="364"/>
      <c r="J25" s="364"/>
      <c r="K25" s="231"/>
    </row>
    <row r="26" spans="2:11" s="1" customFormat="1" ht="15" customHeight="1">
      <c r="B26" s="234"/>
      <c r="C26" s="364" t="s">
        <v>382</v>
      </c>
      <c r="D26" s="364"/>
      <c r="E26" s="364"/>
      <c r="F26" s="364"/>
      <c r="G26" s="364"/>
      <c r="H26" s="364"/>
      <c r="I26" s="364"/>
      <c r="J26" s="364"/>
      <c r="K26" s="231"/>
    </row>
    <row r="27" spans="2:11" s="1" customFormat="1" ht="15" customHeight="1">
      <c r="B27" s="234"/>
      <c r="C27" s="233"/>
      <c r="D27" s="364" t="s">
        <v>383</v>
      </c>
      <c r="E27" s="364"/>
      <c r="F27" s="364"/>
      <c r="G27" s="364"/>
      <c r="H27" s="364"/>
      <c r="I27" s="364"/>
      <c r="J27" s="364"/>
      <c r="K27" s="231"/>
    </row>
    <row r="28" spans="2:11" s="1" customFormat="1" ht="15" customHeight="1">
      <c r="B28" s="234"/>
      <c r="C28" s="235"/>
      <c r="D28" s="364" t="s">
        <v>384</v>
      </c>
      <c r="E28" s="364"/>
      <c r="F28" s="364"/>
      <c r="G28" s="364"/>
      <c r="H28" s="364"/>
      <c r="I28" s="364"/>
      <c r="J28" s="364"/>
      <c r="K28" s="231"/>
    </row>
    <row r="29" spans="2:11" s="1" customFormat="1" ht="12.75" customHeight="1">
      <c r="B29" s="234"/>
      <c r="C29" s="235"/>
      <c r="D29" s="235"/>
      <c r="E29" s="235"/>
      <c r="F29" s="235"/>
      <c r="G29" s="235"/>
      <c r="H29" s="235"/>
      <c r="I29" s="235"/>
      <c r="J29" s="235"/>
      <c r="K29" s="231"/>
    </row>
    <row r="30" spans="2:11" s="1" customFormat="1" ht="15" customHeight="1">
      <c r="B30" s="234"/>
      <c r="C30" s="235"/>
      <c r="D30" s="364" t="s">
        <v>385</v>
      </c>
      <c r="E30" s="364"/>
      <c r="F30" s="364"/>
      <c r="G30" s="364"/>
      <c r="H30" s="364"/>
      <c r="I30" s="364"/>
      <c r="J30" s="364"/>
      <c r="K30" s="231"/>
    </row>
    <row r="31" spans="2:11" s="1" customFormat="1" ht="15" customHeight="1">
      <c r="B31" s="234"/>
      <c r="C31" s="235"/>
      <c r="D31" s="364" t="s">
        <v>386</v>
      </c>
      <c r="E31" s="364"/>
      <c r="F31" s="364"/>
      <c r="G31" s="364"/>
      <c r="H31" s="364"/>
      <c r="I31" s="364"/>
      <c r="J31" s="364"/>
      <c r="K31" s="231"/>
    </row>
    <row r="32" spans="2:11" s="1" customFormat="1" ht="12.75" customHeight="1">
      <c r="B32" s="234"/>
      <c r="C32" s="235"/>
      <c r="D32" s="235"/>
      <c r="E32" s="235"/>
      <c r="F32" s="235"/>
      <c r="G32" s="235"/>
      <c r="H32" s="235"/>
      <c r="I32" s="235"/>
      <c r="J32" s="235"/>
      <c r="K32" s="231"/>
    </row>
    <row r="33" spans="2:11" s="1" customFormat="1" ht="15" customHeight="1">
      <c r="B33" s="234"/>
      <c r="C33" s="235"/>
      <c r="D33" s="364" t="s">
        <v>387</v>
      </c>
      <c r="E33" s="364"/>
      <c r="F33" s="364"/>
      <c r="G33" s="364"/>
      <c r="H33" s="364"/>
      <c r="I33" s="364"/>
      <c r="J33" s="364"/>
      <c r="K33" s="231"/>
    </row>
    <row r="34" spans="2:11" s="1" customFormat="1" ht="15" customHeight="1">
      <c r="B34" s="234"/>
      <c r="C34" s="235"/>
      <c r="D34" s="364" t="s">
        <v>388</v>
      </c>
      <c r="E34" s="364"/>
      <c r="F34" s="364"/>
      <c r="G34" s="364"/>
      <c r="H34" s="364"/>
      <c r="I34" s="364"/>
      <c r="J34" s="364"/>
      <c r="K34" s="231"/>
    </row>
    <row r="35" spans="2:11" s="1" customFormat="1" ht="15" customHeight="1">
      <c r="B35" s="234"/>
      <c r="C35" s="235"/>
      <c r="D35" s="364" t="s">
        <v>389</v>
      </c>
      <c r="E35" s="364"/>
      <c r="F35" s="364"/>
      <c r="G35" s="364"/>
      <c r="H35" s="364"/>
      <c r="I35" s="364"/>
      <c r="J35" s="364"/>
      <c r="K35" s="231"/>
    </row>
    <row r="36" spans="2:11" s="1" customFormat="1" ht="15" customHeight="1">
      <c r="B36" s="234"/>
      <c r="C36" s="235"/>
      <c r="D36" s="233"/>
      <c r="E36" s="236" t="s">
        <v>109</v>
      </c>
      <c r="F36" s="233"/>
      <c r="G36" s="364" t="s">
        <v>390</v>
      </c>
      <c r="H36" s="364"/>
      <c r="I36" s="364"/>
      <c r="J36" s="364"/>
      <c r="K36" s="231"/>
    </row>
    <row r="37" spans="2:11" s="1" customFormat="1" ht="30.75" customHeight="1">
      <c r="B37" s="234"/>
      <c r="C37" s="235"/>
      <c r="D37" s="233"/>
      <c r="E37" s="236" t="s">
        <v>391</v>
      </c>
      <c r="F37" s="233"/>
      <c r="G37" s="364" t="s">
        <v>392</v>
      </c>
      <c r="H37" s="364"/>
      <c r="I37" s="364"/>
      <c r="J37" s="364"/>
      <c r="K37" s="231"/>
    </row>
    <row r="38" spans="2:11" s="1" customFormat="1" ht="15" customHeight="1">
      <c r="B38" s="234"/>
      <c r="C38" s="235"/>
      <c r="D38" s="233"/>
      <c r="E38" s="236" t="s">
        <v>52</v>
      </c>
      <c r="F38" s="233"/>
      <c r="G38" s="364" t="s">
        <v>393</v>
      </c>
      <c r="H38" s="364"/>
      <c r="I38" s="364"/>
      <c r="J38" s="364"/>
      <c r="K38" s="231"/>
    </row>
    <row r="39" spans="2:11" s="1" customFormat="1" ht="15" customHeight="1">
      <c r="B39" s="234"/>
      <c r="C39" s="235"/>
      <c r="D39" s="233"/>
      <c r="E39" s="236" t="s">
        <v>53</v>
      </c>
      <c r="F39" s="233"/>
      <c r="G39" s="364" t="s">
        <v>394</v>
      </c>
      <c r="H39" s="364"/>
      <c r="I39" s="364"/>
      <c r="J39" s="364"/>
      <c r="K39" s="231"/>
    </row>
    <row r="40" spans="2:11" s="1" customFormat="1" ht="15" customHeight="1">
      <c r="B40" s="234"/>
      <c r="C40" s="235"/>
      <c r="D40" s="233"/>
      <c r="E40" s="236" t="s">
        <v>110</v>
      </c>
      <c r="F40" s="233"/>
      <c r="G40" s="364" t="s">
        <v>395</v>
      </c>
      <c r="H40" s="364"/>
      <c r="I40" s="364"/>
      <c r="J40" s="364"/>
      <c r="K40" s="231"/>
    </row>
    <row r="41" spans="2:11" s="1" customFormat="1" ht="15" customHeight="1">
      <c r="B41" s="234"/>
      <c r="C41" s="235"/>
      <c r="D41" s="233"/>
      <c r="E41" s="236" t="s">
        <v>111</v>
      </c>
      <c r="F41" s="233"/>
      <c r="G41" s="364" t="s">
        <v>396</v>
      </c>
      <c r="H41" s="364"/>
      <c r="I41" s="364"/>
      <c r="J41" s="364"/>
      <c r="K41" s="231"/>
    </row>
    <row r="42" spans="2:11" s="1" customFormat="1" ht="15" customHeight="1">
      <c r="B42" s="234"/>
      <c r="C42" s="235"/>
      <c r="D42" s="233"/>
      <c r="E42" s="236" t="s">
        <v>397</v>
      </c>
      <c r="F42" s="233"/>
      <c r="G42" s="364" t="s">
        <v>398</v>
      </c>
      <c r="H42" s="364"/>
      <c r="I42" s="364"/>
      <c r="J42" s="364"/>
      <c r="K42" s="231"/>
    </row>
    <row r="43" spans="2:11" s="1" customFormat="1" ht="15" customHeight="1">
      <c r="B43" s="234"/>
      <c r="C43" s="235"/>
      <c r="D43" s="233"/>
      <c r="E43" s="236"/>
      <c r="F43" s="233"/>
      <c r="G43" s="364" t="s">
        <v>399</v>
      </c>
      <c r="H43" s="364"/>
      <c r="I43" s="364"/>
      <c r="J43" s="364"/>
      <c r="K43" s="231"/>
    </row>
    <row r="44" spans="2:11" s="1" customFormat="1" ht="15" customHeight="1">
      <c r="B44" s="234"/>
      <c r="C44" s="235"/>
      <c r="D44" s="233"/>
      <c r="E44" s="236" t="s">
        <v>400</v>
      </c>
      <c r="F44" s="233"/>
      <c r="G44" s="364" t="s">
        <v>401</v>
      </c>
      <c r="H44" s="364"/>
      <c r="I44" s="364"/>
      <c r="J44" s="364"/>
      <c r="K44" s="231"/>
    </row>
    <row r="45" spans="2:11" s="1" customFormat="1" ht="15" customHeight="1">
      <c r="B45" s="234"/>
      <c r="C45" s="235"/>
      <c r="D45" s="233"/>
      <c r="E45" s="236" t="s">
        <v>113</v>
      </c>
      <c r="F45" s="233"/>
      <c r="G45" s="364" t="s">
        <v>402</v>
      </c>
      <c r="H45" s="364"/>
      <c r="I45" s="364"/>
      <c r="J45" s="364"/>
      <c r="K45" s="231"/>
    </row>
    <row r="46" spans="2:11" s="1" customFormat="1" ht="12.75" customHeight="1">
      <c r="B46" s="234"/>
      <c r="C46" s="235"/>
      <c r="D46" s="233"/>
      <c r="E46" s="233"/>
      <c r="F46" s="233"/>
      <c r="G46" s="233"/>
      <c r="H46" s="233"/>
      <c r="I46" s="233"/>
      <c r="J46" s="233"/>
      <c r="K46" s="231"/>
    </row>
    <row r="47" spans="2:11" s="1" customFormat="1" ht="15" customHeight="1">
      <c r="B47" s="234"/>
      <c r="C47" s="235"/>
      <c r="D47" s="364" t="s">
        <v>403</v>
      </c>
      <c r="E47" s="364"/>
      <c r="F47" s="364"/>
      <c r="G47" s="364"/>
      <c r="H47" s="364"/>
      <c r="I47" s="364"/>
      <c r="J47" s="364"/>
      <c r="K47" s="231"/>
    </row>
    <row r="48" spans="2:11" s="1" customFormat="1" ht="15" customHeight="1">
      <c r="B48" s="234"/>
      <c r="C48" s="235"/>
      <c r="D48" s="235"/>
      <c r="E48" s="364" t="s">
        <v>404</v>
      </c>
      <c r="F48" s="364"/>
      <c r="G48" s="364"/>
      <c r="H48" s="364"/>
      <c r="I48" s="364"/>
      <c r="J48" s="364"/>
      <c r="K48" s="231"/>
    </row>
    <row r="49" spans="2:11" s="1" customFormat="1" ht="15" customHeight="1">
      <c r="B49" s="234"/>
      <c r="C49" s="235"/>
      <c r="D49" s="235"/>
      <c r="E49" s="364" t="s">
        <v>405</v>
      </c>
      <c r="F49" s="364"/>
      <c r="G49" s="364"/>
      <c r="H49" s="364"/>
      <c r="I49" s="364"/>
      <c r="J49" s="364"/>
      <c r="K49" s="231"/>
    </row>
    <row r="50" spans="2:11" s="1" customFormat="1" ht="15" customHeight="1">
      <c r="B50" s="234"/>
      <c r="C50" s="235"/>
      <c r="D50" s="235"/>
      <c r="E50" s="364" t="s">
        <v>406</v>
      </c>
      <c r="F50" s="364"/>
      <c r="G50" s="364"/>
      <c r="H50" s="364"/>
      <c r="I50" s="364"/>
      <c r="J50" s="364"/>
      <c r="K50" s="231"/>
    </row>
    <row r="51" spans="2:11" s="1" customFormat="1" ht="15" customHeight="1">
      <c r="B51" s="234"/>
      <c r="C51" s="235"/>
      <c r="D51" s="364" t="s">
        <v>407</v>
      </c>
      <c r="E51" s="364"/>
      <c r="F51" s="364"/>
      <c r="G51" s="364"/>
      <c r="H51" s="364"/>
      <c r="I51" s="364"/>
      <c r="J51" s="364"/>
      <c r="K51" s="231"/>
    </row>
    <row r="52" spans="2:11" s="1" customFormat="1" ht="25.5" customHeight="1">
      <c r="B52" s="230"/>
      <c r="C52" s="365" t="s">
        <v>408</v>
      </c>
      <c r="D52" s="365"/>
      <c r="E52" s="365"/>
      <c r="F52" s="365"/>
      <c r="G52" s="365"/>
      <c r="H52" s="365"/>
      <c r="I52" s="365"/>
      <c r="J52" s="365"/>
      <c r="K52" s="231"/>
    </row>
    <row r="53" spans="2:11" s="1" customFormat="1" ht="5.25" customHeight="1">
      <c r="B53" s="230"/>
      <c r="C53" s="232"/>
      <c r="D53" s="232"/>
      <c r="E53" s="232"/>
      <c r="F53" s="232"/>
      <c r="G53" s="232"/>
      <c r="H53" s="232"/>
      <c r="I53" s="232"/>
      <c r="J53" s="232"/>
      <c r="K53" s="231"/>
    </row>
    <row r="54" spans="2:11" s="1" customFormat="1" ht="15" customHeight="1">
      <c r="B54" s="230"/>
      <c r="C54" s="364" t="s">
        <v>409</v>
      </c>
      <c r="D54" s="364"/>
      <c r="E54" s="364"/>
      <c r="F54" s="364"/>
      <c r="G54" s="364"/>
      <c r="H54" s="364"/>
      <c r="I54" s="364"/>
      <c r="J54" s="364"/>
      <c r="K54" s="231"/>
    </row>
    <row r="55" spans="2:11" s="1" customFormat="1" ht="15" customHeight="1">
      <c r="B55" s="230"/>
      <c r="C55" s="364" t="s">
        <v>410</v>
      </c>
      <c r="D55" s="364"/>
      <c r="E55" s="364"/>
      <c r="F55" s="364"/>
      <c r="G55" s="364"/>
      <c r="H55" s="364"/>
      <c r="I55" s="364"/>
      <c r="J55" s="364"/>
      <c r="K55" s="231"/>
    </row>
    <row r="56" spans="2:11" s="1" customFormat="1" ht="12.75" customHeight="1">
      <c r="B56" s="230"/>
      <c r="C56" s="233"/>
      <c r="D56" s="233"/>
      <c r="E56" s="233"/>
      <c r="F56" s="233"/>
      <c r="G56" s="233"/>
      <c r="H56" s="233"/>
      <c r="I56" s="233"/>
      <c r="J56" s="233"/>
      <c r="K56" s="231"/>
    </row>
    <row r="57" spans="2:11" s="1" customFormat="1" ht="15" customHeight="1">
      <c r="B57" s="230"/>
      <c r="C57" s="364" t="s">
        <v>411</v>
      </c>
      <c r="D57" s="364"/>
      <c r="E57" s="364"/>
      <c r="F57" s="364"/>
      <c r="G57" s="364"/>
      <c r="H57" s="364"/>
      <c r="I57" s="364"/>
      <c r="J57" s="364"/>
      <c r="K57" s="231"/>
    </row>
    <row r="58" spans="2:11" s="1" customFormat="1" ht="15" customHeight="1">
      <c r="B58" s="230"/>
      <c r="C58" s="235"/>
      <c r="D58" s="364" t="s">
        <v>412</v>
      </c>
      <c r="E58" s="364"/>
      <c r="F58" s="364"/>
      <c r="G58" s="364"/>
      <c r="H58" s="364"/>
      <c r="I58" s="364"/>
      <c r="J58" s="364"/>
      <c r="K58" s="231"/>
    </row>
    <row r="59" spans="2:11" s="1" customFormat="1" ht="15" customHeight="1">
      <c r="B59" s="230"/>
      <c r="C59" s="235"/>
      <c r="D59" s="364" t="s">
        <v>413</v>
      </c>
      <c r="E59" s="364"/>
      <c r="F59" s="364"/>
      <c r="G59" s="364"/>
      <c r="H59" s="364"/>
      <c r="I59" s="364"/>
      <c r="J59" s="364"/>
      <c r="K59" s="231"/>
    </row>
    <row r="60" spans="2:11" s="1" customFormat="1" ht="15" customHeight="1">
      <c r="B60" s="230"/>
      <c r="C60" s="235"/>
      <c r="D60" s="364" t="s">
        <v>414</v>
      </c>
      <c r="E60" s="364"/>
      <c r="F60" s="364"/>
      <c r="G60" s="364"/>
      <c r="H60" s="364"/>
      <c r="I60" s="364"/>
      <c r="J60" s="364"/>
      <c r="K60" s="231"/>
    </row>
    <row r="61" spans="2:11" s="1" customFormat="1" ht="15" customHeight="1">
      <c r="B61" s="230"/>
      <c r="C61" s="235"/>
      <c r="D61" s="364" t="s">
        <v>415</v>
      </c>
      <c r="E61" s="364"/>
      <c r="F61" s="364"/>
      <c r="G61" s="364"/>
      <c r="H61" s="364"/>
      <c r="I61" s="364"/>
      <c r="J61" s="364"/>
      <c r="K61" s="231"/>
    </row>
    <row r="62" spans="2:11" s="1" customFormat="1" ht="15" customHeight="1">
      <c r="B62" s="230"/>
      <c r="C62" s="235"/>
      <c r="D62" s="366" t="s">
        <v>416</v>
      </c>
      <c r="E62" s="366"/>
      <c r="F62" s="366"/>
      <c r="G62" s="366"/>
      <c r="H62" s="366"/>
      <c r="I62" s="366"/>
      <c r="J62" s="366"/>
      <c r="K62" s="231"/>
    </row>
    <row r="63" spans="2:11" s="1" customFormat="1" ht="15" customHeight="1">
      <c r="B63" s="230"/>
      <c r="C63" s="235"/>
      <c r="D63" s="364" t="s">
        <v>417</v>
      </c>
      <c r="E63" s="364"/>
      <c r="F63" s="364"/>
      <c r="G63" s="364"/>
      <c r="H63" s="364"/>
      <c r="I63" s="364"/>
      <c r="J63" s="364"/>
      <c r="K63" s="231"/>
    </row>
    <row r="64" spans="2:11" s="1" customFormat="1" ht="12.75" customHeight="1">
      <c r="B64" s="230"/>
      <c r="C64" s="235"/>
      <c r="D64" s="235"/>
      <c r="E64" s="238"/>
      <c r="F64" s="235"/>
      <c r="G64" s="235"/>
      <c r="H64" s="235"/>
      <c r="I64" s="235"/>
      <c r="J64" s="235"/>
      <c r="K64" s="231"/>
    </row>
    <row r="65" spans="2:11" s="1" customFormat="1" ht="15" customHeight="1">
      <c r="B65" s="230"/>
      <c r="C65" s="235"/>
      <c r="D65" s="364" t="s">
        <v>418</v>
      </c>
      <c r="E65" s="364"/>
      <c r="F65" s="364"/>
      <c r="G65" s="364"/>
      <c r="H65" s="364"/>
      <c r="I65" s="364"/>
      <c r="J65" s="364"/>
      <c r="K65" s="231"/>
    </row>
    <row r="66" spans="2:11" s="1" customFormat="1" ht="15" customHeight="1">
      <c r="B66" s="230"/>
      <c r="C66" s="235"/>
      <c r="D66" s="366" t="s">
        <v>419</v>
      </c>
      <c r="E66" s="366"/>
      <c r="F66" s="366"/>
      <c r="G66" s="366"/>
      <c r="H66" s="366"/>
      <c r="I66" s="366"/>
      <c r="J66" s="366"/>
      <c r="K66" s="231"/>
    </row>
    <row r="67" spans="2:11" s="1" customFormat="1" ht="15" customHeight="1">
      <c r="B67" s="230"/>
      <c r="C67" s="235"/>
      <c r="D67" s="364" t="s">
        <v>420</v>
      </c>
      <c r="E67" s="364"/>
      <c r="F67" s="364"/>
      <c r="G67" s="364"/>
      <c r="H67" s="364"/>
      <c r="I67" s="364"/>
      <c r="J67" s="364"/>
      <c r="K67" s="231"/>
    </row>
    <row r="68" spans="2:11" s="1" customFormat="1" ht="15" customHeight="1">
      <c r="B68" s="230"/>
      <c r="C68" s="235"/>
      <c r="D68" s="364" t="s">
        <v>421</v>
      </c>
      <c r="E68" s="364"/>
      <c r="F68" s="364"/>
      <c r="G68" s="364"/>
      <c r="H68" s="364"/>
      <c r="I68" s="364"/>
      <c r="J68" s="364"/>
      <c r="K68" s="231"/>
    </row>
    <row r="69" spans="2:11" s="1" customFormat="1" ht="15" customHeight="1">
      <c r="B69" s="230"/>
      <c r="C69" s="235"/>
      <c r="D69" s="364" t="s">
        <v>422</v>
      </c>
      <c r="E69" s="364"/>
      <c r="F69" s="364"/>
      <c r="G69" s="364"/>
      <c r="H69" s="364"/>
      <c r="I69" s="364"/>
      <c r="J69" s="364"/>
      <c r="K69" s="231"/>
    </row>
    <row r="70" spans="2:11" s="1" customFormat="1" ht="15" customHeight="1">
      <c r="B70" s="230"/>
      <c r="C70" s="235"/>
      <c r="D70" s="364" t="s">
        <v>423</v>
      </c>
      <c r="E70" s="364"/>
      <c r="F70" s="364"/>
      <c r="G70" s="364"/>
      <c r="H70" s="364"/>
      <c r="I70" s="364"/>
      <c r="J70" s="364"/>
      <c r="K70" s="231"/>
    </row>
    <row r="71" spans="2:1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pans="2:11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pans="2:11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pans="2:11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pans="2:11" s="1" customFormat="1" ht="45" customHeight="1">
      <c r="B75" s="247"/>
      <c r="C75" s="359" t="s">
        <v>424</v>
      </c>
      <c r="D75" s="359"/>
      <c r="E75" s="359"/>
      <c r="F75" s="359"/>
      <c r="G75" s="359"/>
      <c r="H75" s="359"/>
      <c r="I75" s="359"/>
      <c r="J75" s="359"/>
      <c r="K75" s="248"/>
    </row>
    <row r="76" spans="2:11" s="1" customFormat="1" ht="17.25" customHeight="1">
      <c r="B76" s="247"/>
      <c r="C76" s="249" t="s">
        <v>425</v>
      </c>
      <c r="D76" s="249"/>
      <c r="E76" s="249"/>
      <c r="F76" s="249" t="s">
        <v>426</v>
      </c>
      <c r="G76" s="250"/>
      <c r="H76" s="249" t="s">
        <v>53</v>
      </c>
      <c r="I76" s="249" t="s">
        <v>56</v>
      </c>
      <c r="J76" s="249" t="s">
        <v>427</v>
      </c>
      <c r="K76" s="248"/>
    </row>
    <row r="77" spans="2:11" s="1" customFormat="1" ht="17.25" customHeight="1">
      <c r="B77" s="247"/>
      <c r="C77" s="251" t="s">
        <v>428</v>
      </c>
      <c r="D77" s="251"/>
      <c r="E77" s="251"/>
      <c r="F77" s="252" t="s">
        <v>429</v>
      </c>
      <c r="G77" s="253"/>
      <c r="H77" s="251"/>
      <c r="I77" s="251"/>
      <c r="J77" s="251" t="s">
        <v>430</v>
      </c>
      <c r="K77" s="248"/>
    </row>
    <row r="78" spans="2:11" s="1" customFormat="1" ht="5.25" customHeight="1">
      <c r="B78" s="247"/>
      <c r="C78" s="254"/>
      <c r="D78" s="254"/>
      <c r="E78" s="254"/>
      <c r="F78" s="254"/>
      <c r="G78" s="255"/>
      <c r="H78" s="254"/>
      <c r="I78" s="254"/>
      <c r="J78" s="254"/>
      <c r="K78" s="248"/>
    </row>
    <row r="79" spans="2:11" s="1" customFormat="1" ht="15" customHeight="1">
      <c r="B79" s="247"/>
      <c r="C79" s="236" t="s">
        <v>52</v>
      </c>
      <c r="D79" s="256"/>
      <c r="E79" s="256"/>
      <c r="F79" s="257" t="s">
        <v>431</v>
      </c>
      <c r="G79" s="258"/>
      <c r="H79" s="236" t="s">
        <v>432</v>
      </c>
      <c r="I79" s="236" t="s">
        <v>433</v>
      </c>
      <c r="J79" s="236">
        <v>20</v>
      </c>
      <c r="K79" s="248"/>
    </row>
    <row r="80" spans="2:11" s="1" customFormat="1" ht="15" customHeight="1">
      <c r="B80" s="247"/>
      <c r="C80" s="236" t="s">
        <v>434</v>
      </c>
      <c r="D80" s="236"/>
      <c r="E80" s="236"/>
      <c r="F80" s="257" t="s">
        <v>431</v>
      </c>
      <c r="G80" s="258"/>
      <c r="H80" s="236" t="s">
        <v>435</v>
      </c>
      <c r="I80" s="236" t="s">
        <v>433</v>
      </c>
      <c r="J80" s="236">
        <v>120</v>
      </c>
      <c r="K80" s="248"/>
    </row>
    <row r="81" spans="2:11" s="1" customFormat="1" ht="15" customHeight="1">
      <c r="B81" s="259"/>
      <c r="C81" s="236" t="s">
        <v>436</v>
      </c>
      <c r="D81" s="236"/>
      <c r="E81" s="236"/>
      <c r="F81" s="257" t="s">
        <v>437</v>
      </c>
      <c r="G81" s="258"/>
      <c r="H81" s="236" t="s">
        <v>438</v>
      </c>
      <c r="I81" s="236" t="s">
        <v>433</v>
      </c>
      <c r="J81" s="236">
        <v>50</v>
      </c>
      <c r="K81" s="248"/>
    </row>
    <row r="82" spans="2:11" s="1" customFormat="1" ht="15" customHeight="1">
      <c r="B82" s="259"/>
      <c r="C82" s="236" t="s">
        <v>439</v>
      </c>
      <c r="D82" s="236"/>
      <c r="E82" s="236"/>
      <c r="F82" s="257" t="s">
        <v>431</v>
      </c>
      <c r="G82" s="258"/>
      <c r="H82" s="236" t="s">
        <v>440</v>
      </c>
      <c r="I82" s="236" t="s">
        <v>441</v>
      </c>
      <c r="J82" s="236"/>
      <c r="K82" s="248"/>
    </row>
    <row r="83" spans="2:11" s="1" customFormat="1" ht="15" customHeight="1">
      <c r="B83" s="259"/>
      <c r="C83" s="260" t="s">
        <v>442</v>
      </c>
      <c r="D83" s="260"/>
      <c r="E83" s="260"/>
      <c r="F83" s="261" t="s">
        <v>437</v>
      </c>
      <c r="G83" s="260"/>
      <c r="H83" s="260" t="s">
        <v>443</v>
      </c>
      <c r="I83" s="260" t="s">
        <v>433</v>
      </c>
      <c r="J83" s="260">
        <v>15</v>
      </c>
      <c r="K83" s="248"/>
    </row>
    <row r="84" spans="2:11" s="1" customFormat="1" ht="15" customHeight="1">
      <c r="B84" s="259"/>
      <c r="C84" s="260" t="s">
        <v>444</v>
      </c>
      <c r="D84" s="260"/>
      <c r="E84" s="260"/>
      <c r="F84" s="261" t="s">
        <v>437</v>
      </c>
      <c r="G84" s="260"/>
      <c r="H84" s="260" t="s">
        <v>445</v>
      </c>
      <c r="I84" s="260" t="s">
        <v>433</v>
      </c>
      <c r="J84" s="260">
        <v>15</v>
      </c>
      <c r="K84" s="248"/>
    </row>
    <row r="85" spans="2:11" s="1" customFormat="1" ht="15" customHeight="1">
      <c r="B85" s="259"/>
      <c r="C85" s="260" t="s">
        <v>446</v>
      </c>
      <c r="D85" s="260"/>
      <c r="E85" s="260"/>
      <c r="F85" s="261" t="s">
        <v>437</v>
      </c>
      <c r="G85" s="260"/>
      <c r="H85" s="260" t="s">
        <v>447</v>
      </c>
      <c r="I85" s="260" t="s">
        <v>433</v>
      </c>
      <c r="J85" s="260">
        <v>20</v>
      </c>
      <c r="K85" s="248"/>
    </row>
    <row r="86" spans="2:11" s="1" customFormat="1" ht="15" customHeight="1">
      <c r="B86" s="259"/>
      <c r="C86" s="260" t="s">
        <v>448</v>
      </c>
      <c r="D86" s="260"/>
      <c r="E86" s="260"/>
      <c r="F86" s="261" t="s">
        <v>437</v>
      </c>
      <c r="G86" s="260"/>
      <c r="H86" s="260" t="s">
        <v>449</v>
      </c>
      <c r="I86" s="260" t="s">
        <v>433</v>
      </c>
      <c r="J86" s="260">
        <v>20</v>
      </c>
      <c r="K86" s="248"/>
    </row>
    <row r="87" spans="2:11" s="1" customFormat="1" ht="15" customHeight="1">
      <c r="B87" s="259"/>
      <c r="C87" s="236" t="s">
        <v>450</v>
      </c>
      <c r="D87" s="236"/>
      <c r="E87" s="236"/>
      <c r="F87" s="257" t="s">
        <v>437</v>
      </c>
      <c r="G87" s="258"/>
      <c r="H87" s="236" t="s">
        <v>451</v>
      </c>
      <c r="I87" s="236" t="s">
        <v>433</v>
      </c>
      <c r="J87" s="236">
        <v>50</v>
      </c>
      <c r="K87" s="248"/>
    </row>
    <row r="88" spans="2:11" s="1" customFormat="1" ht="15" customHeight="1">
      <c r="B88" s="259"/>
      <c r="C88" s="236" t="s">
        <v>452</v>
      </c>
      <c r="D88" s="236"/>
      <c r="E88" s="236"/>
      <c r="F88" s="257" t="s">
        <v>437</v>
      </c>
      <c r="G88" s="258"/>
      <c r="H88" s="236" t="s">
        <v>453</v>
      </c>
      <c r="I88" s="236" t="s">
        <v>433</v>
      </c>
      <c r="J88" s="236">
        <v>20</v>
      </c>
      <c r="K88" s="248"/>
    </row>
    <row r="89" spans="2:11" s="1" customFormat="1" ht="15" customHeight="1">
      <c r="B89" s="259"/>
      <c r="C89" s="236" t="s">
        <v>454</v>
      </c>
      <c r="D89" s="236"/>
      <c r="E89" s="236"/>
      <c r="F89" s="257" t="s">
        <v>437</v>
      </c>
      <c r="G89" s="258"/>
      <c r="H89" s="236" t="s">
        <v>455</v>
      </c>
      <c r="I89" s="236" t="s">
        <v>433</v>
      </c>
      <c r="J89" s="236">
        <v>20</v>
      </c>
      <c r="K89" s="248"/>
    </row>
    <row r="90" spans="2:11" s="1" customFormat="1" ht="15" customHeight="1">
      <c r="B90" s="259"/>
      <c r="C90" s="236" t="s">
        <v>456</v>
      </c>
      <c r="D90" s="236"/>
      <c r="E90" s="236"/>
      <c r="F90" s="257" t="s">
        <v>437</v>
      </c>
      <c r="G90" s="258"/>
      <c r="H90" s="236" t="s">
        <v>457</v>
      </c>
      <c r="I90" s="236" t="s">
        <v>433</v>
      </c>
      <c r="J90" s="236">
        <v>50</v>
      </c>
      <c r="K90" s="248"/>
    </row>
    <row r="91" spans="2:11" s="1" customFormat="1" ht="15" customHeight="1">
      <c r="B91" s="259"/>
      <c r="C91" s="236" t="s">
        <v>458</v>
      </c>
      <c r="D91" s="236"/>
      <c r="E91" s="236"/>
      <c r="F91" s="257" t="s">
        <v>437</v>
      </c>
      <c r="G91" s="258"/>
      <c r="H91" s="236" t="s">
        <v>458</v>
      </c>
      <c r="I91" s="236" t="s">
        <v>433</v>
      </c>
      <c r="J91" s="236">
        <v>50</v>
      </c>
      <c r="K91" s="248"/>
    </row>
    <row r="92" spans="2:11" s="1" customFormat="1" ht="15" customHeight="1">
      <c r="B92" s="259"/>
      <c r="C92" s="236" t="s">
        <v>459</v>
      </c>
      <c r="D92" s="236"/>
      <c r="E92" s="236"/>
      <c r="F92" s="257" t="s">
        <v>437</v>
      </c>
      <c r="G92" s="258"/>
      <c r="H92" s="236" t="s">
        <v>460</v>
      </c>
      <c r="I92" s="236" t="s">
        <v>433</v>
      </c>
      <c r="J92" s="236">
        <v>255</v>
      </c>
      <c r="K92" s="248"/>
    </row>
    <row r="93" spans="2:11" s="1" customFormat="1" ht="15" customHeight="1">
      <c r="B93" s="259"/>
      <c r="C93" s="236" t="s">
        <v>461</v>
      </c>
      <c r="D93" s="236"/>
      <c r="E93" s="236"/>
      <c r="F93" s="257" t="s">
        <v>431</v>
      </c>
      <c r="G93" s="258"/>
      <c r="H93" s="236" t="s">
        <v>462</v>
      </c>
      <c r="I93" s="236" t="s">
        <v>463</v>
      </c>
      <c r="J93" s="236"/>
      <c r="K93" s="248"/>
    </row>
    <row r="94" spans="2:11" s="1" customFormat="1" ht="15" customHeight="1">
      <c r="B94" s="259"/>
      <c r="C94" s="236" t="s">
        <v>464</v>
      </c>
      <c r="D94" s="236"/>
      <c r="E94" s="236"/>
      <c r="F94" s="257" t="s">
        <v>431</v>
      </c>
      <c r="G94" s="258"/>
      <c r="H94" s="236" t="s">
        <v>465</v>
      </c>
      <c r="I94" s="236" t="s">
        <v>466</v>
      </c>
      <c r="J94" s="236"/>
      <c r="K94" s="248"/>
    </row>
    <row r="95" spans="2:11" s="1" customFormat="1" ht="15" customHeight="1">
      <c r="B95" s="259"/>
      <c r="C95" s="236" t="s">
        <v>467</v>
      </c>
      <c r="D95" s="236"/>
      <c r="E95" s="236"/>
      <c r="F95" s="257" t="s">
        <v>431</v>
      </c>
      <c r="G95" s="258"/>
      <c r="H95" s="236" t="s">
        <v>467</v>
      </c>
      <c r="I95" s="236" t="s">
        <v>466</v>
      </c>
      <c r="J95" s="236"/>
      <c r="K95" s="248"/>
    </row>
    <row r="96" spans="2:11" s="1" customFormat="1" ht="15" customHeight="1">
      <c r="B96" s="259"/>
      <c r="C96" s="236" t="s">
        <v>37</v>
      </c>
      <c r="D96" s="236"/>
      <c r="E96" s="236"/>
      <c r="F96" s="257" t="s">
        <v>431</v>
      </c>
      <c r="G96" s="258"/>
      <c r="H96" s="236" t="s">
        <v>468</v>
      </c>
      <c r="I96" s="236" t="s">
        <v>466</v>
      </c>
      <c r="J96" s="236"/>
      <c r="K96" s="248"/>
    </row>
    <row r="97" spans="2:11" s="1" customFormat="1" ht="15" customHeight="1">
      <c r="B97" s="259"/>
      <c r="C97" s="236" t="s">
        <v>47</v>
      </c>
      <c r="D97" s="236"/>
      <c r="E97" s="236"/>
      <c r="F97" s="257" t="s">
        <v>431</v>
      </c>
      <c r="G97" s="258"/>
      <c r="H97" s="236" t="s">
        <v>469</v>
      </c>
      <c r="I97" s="236" t="s">
        <v>466</v>
      </c>
      <c r="J97" s="236"/>
      <c r="K97" s="248"/>
    </row>
    <row r="98" spans="2:11" s="1" customFormat="1" ht="15" customHeight="1">
      <c r="B98" s="262"/>
      <c r="C98" s="263"/>
      <c r="D98" s="263"/>
      <c r="E98" s="263"/>
      <c r="F98" s="263"/>
      <c r="G98" s="263"/>
      <c r="H98" s="263"/>
      <c r="I98" s="263"/>
      <c r="J98" s="263"/>
      <c r="K98" s="264"/>
    </row>
    <row r="99" spans="2:11" s="1" customFormat="1" ht="18.75" customHeight="1">
      <c r="B99" s="265"/>
      <c r="C99" s="266"/>
      <c r="D99" s="266"/>
      <c r="E99" s="266"/>
      <c r="F99" s="266"/>
      <c r="G99" s="266"/>
      <c r="H99" s="266"/>
      <c r="I99" s="266"/>
      <c r="J99" s="266"/>
      <c r="K99" s="265"/>
    </row>
    <row r="100" spans="2:11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pans="2:1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pans="2:11" s="1" customFormat="1" ht="45" customHeight="1">
      <c r="B102" s="247"/>
      <c r="C102" s="359" t="s">
        <v>470</v>
      </c>
      <c r="D102" s="359"/>
      <c r="E102" s="359"/>
      <c r="F102" s="359"/>
      <c r="G102" s="359"/>
      <c r="H102" s="359"/>
      <c r="I102" s="359"/>
      <c r="J102" s="359"/>
      <c r="K102" s="248"/>
    </row>
    <row r="103" spans="2:11" s="1" customFormat="1" ht="17.25" customHeight="1">
      <c r="B103" s="247"/>
      <c r="C103" s="249" t="s">
        <v>425</v>
      </c>
      <c r="D103" s="249"/>
      <c r="E103" s="249"/>
      <c r="F103" s="249" t="s">
        <v>426</v>
      </c>
      <c r="G103" s="250"/>
      <c r="H103" s="249" t="s">
        <v>53</v>
      </c>
      <c r="I103" s="249" t="s">
        <v>56</v>
      </c>
      <c r="J103" s="249" t="s">
        <v>427</v>
      </c>
      <c r="K103" s="248"/>
    </row>
    <row r="104" spans="2:11" s="1" customFormat="1" ht="17.25" customHeight="1">
      <c r="B104" s="247"/>
      <c r="C104" s="251" t="s">
        <v>428</v>
      </c>
      <c r="D104" s="251"/>
      <c r="E104" s="251"/>
      <c r="F104" s="252" t="s">
        <v>429</v>
      </c>
      <c r="G104" s="253"/>
      <c r="H104" s="251"/>
      <c r="I104" s="251"/>
      <c r="J104" s="251" t="s">
        <v>430</v>
      </c>
      <c r="K104" s="248"/>
    </row>
    <row r="105" spans="2:11" s="1" customFormat="1" ht="5.25" customHeight="1">
      <c r="B105" s="247"/>
      <c r="C105" s="249"/>
      <c r="D105" s="249"/>
      <c r="E105" s="249"/>
      <c r="F105" s="249"/>
      <c r="G105" s="267"/>
      <c r="H105" s="249"/>
      <c r="I105" s="249"/>
      <c r="J105" s="249"/>
      <c r="K105" s="248"/>
    </row>
    <row r="106" spans="2:11" s="1" customFormat="1" ht="15" customHeight="1">
      <c r="B106" s="247"/>
      <c r="C106" s="236" t="s">
        <v>52</v>
      </c>
      <c r="D106" s="256"/>
      <c r="E106" s="256"/>
      <c r="F106" s="257" t="s">
        <v>431</v>
      </c>
      <c r="G106" s="236"/>
      <c r="H106" s="236" t="s">
        <v>471</v>
      </c>
      <c r="I106" s="236" t="s">
        <v>433</v>
      </c>
      <c r="J106" s="236">
        <v>20</v>
      </c>
      <c r="K106" s="248"/>
    </row>
    <row r="107" spans="2:11" s="1" customFormat="1" ht="15" customHeight="1">
      <c r="B107" s="247"/>
      <c r="C107" s="236" t="s">
        <v>434</v>
      </c>
      <c r="D107" s="236"/>
      <c r="E107" s="236"/>
      <c r="F107" s="257" t="s">
        <v>431</v>
      </c>
      <c r="G107" s="236"/>
      <c r="H107" s="236" t="s">
        <v>471</v>
      </c>
      <c r="I107" s="236" t="s">
        <v>433</v>
      </c>
      <c r="J107" s="236">
        <v>120</v>
      </c>
      <c r="K107" s="248"/>
    </row>
    <row r="108" spans="2:11" s="1" customFormat="1" ht="15" customHeight="1">
      <c r="B108" s="259"/>
      <c r="C108" s="236" t="s">
        <v>436</v>
      </c>
      <c r="D108" s="236"/>
      <c r="E108" s="236"/>
      <c r="F108" s="257" t="s">
        <v>437</v>
      </c>
      <c r="G108" s="236"/>
      <c r="H108" s="236" t="s">
        <v>471</v>
      </c>
      <c r="I108" s="236" t="s">
        <v>433</v>
      </c>
      <c r="J108" s="236">
        <v>50</v>
      </c>
      <c r="K108" s="248"/>
    </row>
    <row r="109" spans="2:11" s="1" customFormat="1" ht="15" customHeight="1">
      <c r="B109" s="259"/>
      <c r="C109" s="236" t="s">
        <v>439</v>
      </c>
      <c r="D109" s="236"/>
      <c r="E109" s="236"/>
      <c r="F109" s="257" t="s">
        <v>431</v>
      </c>
      <c r="G109" s="236"/>
      <c r="H109" s="236" t="s">
        <v>471</v>
      </c>
      <c r="I109" s="236" t="s">
        <v>441</v>
      </c>
      <c r="J109" s="236"/>
      <c r="K109" s="248"/>
    </row>
    <row r="110" spans="2:11" s="1" customFormat="1" ht="15" customHeight="1">
      <c r="B110" s="259"/>
      <c r="C110" s="236" t="s">
        <v>450</v>
      </c>
      <c r="D110" s="236"/>
      <c r="E110" s="236"/>
      <c r="F110" s="257" t="s">
        <v>437</v>
      </c>
      <c r="G110" s="236"/>
      <c r="H110" s="236" t="s">
        <v>471</v>
      </c>
      <c r="I110" s="236" t="s">
        <v>433</v>
      </c>
      <c r="J110" s="236">
        <v>50</v>
      </c>
      <c r="K110" s="248"/>
    </row>
    <row r="111" spans="2:11" s="1" customFormat="1" ht="15" customHeight="1">
      <c r="B111" s="259"/>
      <c r="C111" s="236" t="s">
        <v>458</v>
      </c>
      <c r="D111" s="236"/>
      <c r="E111" s="236"/>
      <c r="F111" s="257" t="s">
        <v>437</v>
      </c>
      <c r="G111" s="236"/>
      <c r="H111" s="236" t="s">
        <v>471</v>
      </c>
      <c r="I111" s="236" t="s">
        <v>433</v>
      </c>
      <c r="J111" s="236">
        <v>50</v>
      </c>
      <c r="K111" s="248"/>
    </row>
    <row r="112" spans="2:11" s="1" customFormat="1" ht="15" customHeight="1">
      <c r="B112" s="259"/>
      <c r="C112" s="236" t="s">
        <v>456</v>
      </c>
      <c r="D112" s="236"/>
      <c r="E112" s="236"/>
      <c r="F112" s="257" t="s">
        <v>437</v>
      </c>
      <c r="G112" s="236"/>
      <c r="H112" s="236" t="s">
        <v>471</v>
      </c>
      <c r="I112" s="236" t="s">
        <v>433</v>
      </c>
      <c r="J112" s="236">
        <v>50</v>
      </c>
      <c r="K112" s="248"/>
    </row>
    <row r="113" spans="2:11" s="1" customFormat="1" ht="15" customHeight="1">
      <c r="B113" s="259"/>
      <c r="C113" s="236" t="s">
        <v>52</v>
      </c>
      <c r="D113" s="236"/>
      <c r="E113" s="236"/>
      <c r="F113" s="257" t="s">
        <v>431</v>
      </c>
      <c r="G113" s="236"/>
      <c r="H113" s="236" t="s">
        <v>472</v>
      </c>
      <c r="I113" s="236" t="s">
        <v>433</v>
      </c>
      <c r="J113" s="236">
        <v>20</v>
      </c>
      <c r="K113" s="248"/>
    </row>
    <row r="114" spans="2:11" s="1" customFormat="1" ht="15" customHeight="1">
      <c r="B114" s="259"/>
      <c r="C114" s="236" t="s">
        <v>473</v>
      </c>
      <c r="D114" s="236"/>
      <c r="E114" s="236"/>
      <c r="F114" s="257" t="s">
        <v>431</v>
      </c>
      <c r="G114" s="236"/>
      <c r="H114" s="236" t="s">
        <v>474</v>
      </c>
      <c r="I114" s="236" t="s">
        <v>433</v>
      </c>
      <c r="J114" s="236">
        <v>120</v>
      </c>
      <c r="K114" s="248"/>
    </row>
    <row r="115" spans="2:11" s="1" customFormat="1" ht="15" customHeight="1">
      <c r="B115" s="259"/>
      <c r="C115" s="236" t="s">
        <v>37</v>
      </c>
      <c r="D115" s="236"/>
      <c r="E115" s="236"/>
      <c r="F115" s="257" t="s">
        <v>431</v>
      </c>
      <c r="G115" s="236"/>
      <c r="H115" s="236" t="s">
        <v>475</v>
      </c>
      <c r="I115" s="236" t="s">
        <v>466</v>
      </c>
      <c r="J115" s="236"/>
      <c r="K115" s="248"/>
    </row>
    <row r="116" spans="2:11" s="1" customFormat="1" ht="15" customHeight="1">
      <c r="B116" s="259"/>
      <c r="C116" s="236" t="s">
        <v>47</v>
      </c>
      <c r="D116" s="236"/>
      <c r="E116" s="236"/>
      <c r="F116" s="257" t="s">
        <v>431</v>
      </c>
      <c r="G116" s="236"/>
      <c r="H116" s="236" t="s">
        <v>476</v>
      </c>
      <c r="I116" s="236" t="s">
        <v>466</v>
      </c>
      <c r="J116" s="236"/>
      <c r="K116" s="248"/>
    </row>
    <row r="117" spans="2:11" s="1" customFormat="1" ht="15" customHeight="1">
      <c r="B117" s="259"/>
      <c r="C117" s="236" t="s">
        <v>56</v>
      </c>
      <c r="D117" s="236"/>
      <c r="E117" s="236"/>
      <c r="F117" s="257" t="s">
        <v>431</v>
      </c>
      <c r="G117" s="236"/>
      <c r="H117" s="236" t="s">
        <v>477</v>
      </c>
      <c r="I117" s="236" t="s">
        <v>478</v>
      </c>
      <c r="J117" s="236"/>
      <c r="K117" s="248"/>
    </row>
    <row r="118" spans="2:11" s="1" customFormat="1" ht="15" customHeight="1">
      <c r="B118" s="262"/>
      <c r="C118" s="268"/>
      <c r="D118" s="268"/>
      <c r="E118" s="268"/>
      <c r="F118" s="268"/>
      <c r="G118" s="268"/>
      <c r="H118" s="268"/>
      <c r="I118" s="268"/>
      <c r="J118" s="268"/>
      <c r="K118" s="264"/>
    </row>
    <row r="119" spans="2:11" s="1" customFormat="1" ht="18.75" customHeight="1">
      <c r="B119" s="269"/>
      <c r="C119" s="270"/>
      <c r="D119" s="270"/>
      <c r="E119" s="270"/>
      <c r="F119" s="271"/>
      <c r="G119" s="270"/>
      <c r="H119" s="270"/>
      <c r="I119" s="270"/>
      <c r="J119" s="270"/>
      <c r="K119" s="269"/>
    </row>
    <row r="120" spans="2:11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pans="2:11" s="1" customFormat="1" ht="7.5" customHeight="1">
      <c r="B121" s="272"/>
      <c r="C121" s="273"/>
      <c r="D121" s="273"/>
      <c r="E121" s="273"/>
      <c r="F121" s="273"/>
      <c r="G121" s="273"/>
      <c r="H121" s="273"/>
      <c r="I121" s="273"/>
      <c r="J121" s="273"/>
      <c r="K121" s="274"/>
    </row>
    <row r="122" spans="2:11" s="1" customFormat="1" ht="45" customHeight="1">
      <c r="B122" s="275"/>
      <c r="C122" s="360" t="s">
        <v>479</v>
      </c>
      <c r="D122" s="360"/>
      <c r="E122" s="360"/>
      <c r="F122" s="360"/>
      <c r="G122" s="360"/>
      <c r="H122" s="360"/>
      <c r="I122" s="360"/>
      <c r="J122" s="360"/>
      <c r="K122" s="276"/>
    </row>
    <row r="123" spans="2:11" s="1" customFormat="1" ht="17.25" customHeight="1">
      <c r="B123" s="277"/>
      <c r="C123" s="249" t="s">
        <v>425</v>
      </c>
      <c r="D123" s="249"/>
      <c r="E123" s="249"/>
      <c r="F123" s="249" t="s">
        <v>426</v>
      </c>
      <c r="G123" s="250"/>
      <c r="H123" s="249" t="s">
        <v>53</v>
      </c>
      <c r="I123" s="249" t="s">
        <v>56</v>
      </c>
      <c r="J123" s="249" t="s">
        <v>427</v>
      </c>
      <c r="K123" s="278"/>
    </row>
    <row r="124" spans="2:11" s="1" customFormat="1" ht="17.25" customHeight="1">
      <c r="B124" s="277"/>
      <c r="C124" s="251" t="s">
        <v>428</v>
      </c>
      <c r="D124" s="251"/>
      <c r="E124" s="251"/>
      <c r="F124" s="252" t="s">
        <v>429</v>
      </c>
      <c r="G124" s="253"/>
      <c r="H124" s="251"/>
      <c r="I124" s="251"/>
      <c r="J124" s="251" t="s">
        <v>430</v>
      </c>
      <c r="K124" s="278"/>
    </row>
    <row r="125" spans="2:11" s="1" customFormat="1" ht="5.25" customHeight="1">
      <c r="B125" s="279"/>
      <c r="C125" s="254"/>
      <c r="D125" s="254"/>
      <c r="E125" s="254"/>
      <c r="F125" s="254"/>
      <c r="G125" s="280"/>
      <c r="H125" s="254"/>
      <c r="I125" s="254"/>
      <c r="J125" s="254"/>
      <c r="K125" s="281"/>
    </row>
    <row r="126" spans="2:11" s="1" customFormat="1" ht="15" customHeight="1">
      <c r="B126" s="279"/>
      <c r="C126" s="236" t="s">
        <v>434</v>
      </c>
      <c r="D126" s="256"/>
      <c r="E126" s="256"/>
      <c r="F126" s="257" t="s">
        <v>431</v>
      </c>
      <c r="G126" s="236"/>
      <c r="H126" s="236" t="s">
        <v>471</v>
      </c>
      <c r="I126" s="236" t="s">
        <v>433</v>
      </c>
      <c r="J126" s="236">
        <v>120</v>
      </c>
      <c r="K126" s="282"/>
    </row>
    <row r="127" spans="2:11" s="1" customFormat="1" ht="15" customHeight="1">
      <c r="B127" s="279"/>
      <c r="C127" s="236" t="s">
        <v>480</v>
      </c>
      <c r="D127" s="236"/>
      <c r="E127" s="236"/>
      <c r="F127" s="257" t="s">
        <v>431</v>
      </c>
      <c r="G127" s="236"/>
      <c r="H127" s="236" t="s">
        <v>481</v>
      </c>
      <c r="I127" s="236" t="s">
        <v>433</v>
      </c>
      <c r="J127" s="236" t="s">
        <v>482</v>
      </c>
      <c r="K127" s="282"/>
    </row>
    <row r="128" spans="2:11" s="1" customFormat="1" ht="15" customHeight="1">
      <c r="B128" s="279"/>
      <c r="C128" s="236" t="s">
        <v>83</v>
      </c>
      <c r="D128" s="236"/>
      <c r="E128" s="236"/>
      <c r="F128" s="257" t="s">
        <v>431</v>
      </c>
      <c r="G128" s="236"/>
      <c r="H128" s="236" t="s">
        <v>483</v>
      </c>
      <c r="I128" s="236" t="s">
        <v>433</v>
      </c>
      <c r="J128" s="236" t="s">
        <v>482</v>
      </c>
      <c r="K128" s="282"/>
    </row>
    <row r="129" spans="2:11" s="1" customFormat="1" ht="15" customHeight="1">
      <c r="B129" s="279"/>
      <c r="C129" s="236" t="s">
        <v>442</v>
      </c>
      <c r="D129" s="236"/>
      <c r="E129" s="236"/>
      <c r="F129" s="257" t="s">
        <v>437</v>
      </c>
      <c r="G129" s="236"/>
      <c r="H129" s="236" t="s">
        <v>443</v>
      </c>
      <c r="I129" s="236" t="s">
        <v>433</v>
      </c>
      <c r="J129" s="236">
        <v>15</v>
      </c>
      <c r="K129" s="282"/>
    </row>
    <row r="130" spans="2:11" s="1" customFormat="1" ht="15" customHeight="1">
      <c r="B130" s="279"/>
      <c r="C130" s="260" t="s">
        <v>444</v>
      </c>
      <c r="D130" s="260"/>
      <c r="E130" s="260"/>
      <c r="F130" s="261" t="s">
        <v>437</v>
      </c>
      <c r="G130" s="260"/>
      <c r="H130" s="260" t="s">
        <v>445</v>
      </c>
      <c r="I130" s="260" t="s">
        <v>433</v>
      </c>
      <c r="J130" s="260">
        <v>15</v>
      </c>
      <c r="K130" s="282"/>
    </row>
    <row r="131" spans="2:11" s="1" customFormat="1" ht="15" customHeight="1">
      <c r="B131" s="279"/>
      <c r="C131" s="260" t="s">
        <v>446</v>
      </c>
      <c r="D131" s="260"/>
      <c r="E131" s="260"/>
      <c r="F131" s="261" t="s">
        <v>437</v>
      </c>
      <c r="G131" s="260"/>
      <c r="H131" s="260" t="s">
        <v>447</v>
      </c>
      <c r="I131" s="260" t="s">
        <v>433</v>
      </c>
      <c r="J131" s="260">
        <v>20</v>
      </c>
      <c r="K131" s="282"/>
    </row>
    <row r="132" spans="2:11" s="1" customFormat="1" ht="15" customHeight="1">
      <c r="B132" s="279"/>
      <c r="C132" s="260" t="s">
        <v>448</v>
      </c>
      <c r="D132" s="260"/>
      <c r="E132" s="260"/>
      <c r="F132" s="261" t="s">
        <v>437</v>
      </c>
      <c r="G132" s="260"/>
      <c r="H132" s="260" t="s">
        <v>449</v>
      </c>
      <c r="I132" s="260" t="s">
        <v>433</v>
      </c>
      <c r="J132" s="260">
        <v>20</v>
      </c>
      <c r="K132" s="282"/>
    </row>
    <row r="133" spans="2:11" s="1" customFormat="1" ht="15" customHeight="1">
      <c r="B133" s="279"/>
      <c r="C133" s="236" t="s">
        <v>436</v>
      </c>
      <c r="D133" s="236"/>
      <c r="E133" s="236"/>
      <c r="F133" s="257" t="s">
        <v>437</v>
      </c>
      <c r="G133" s="236"/>
      <c r="H133" s="236" t="s">
        <v>471</v>
      </c>
      <c r="I133" s="236" t="s">
        <v>433</v>
      </c>
      <c r="J133" s="236">
        <v>50</v>
      </c>
      <c r="K133" s="282"/>
    </row>
    <row r="134" spans="2:11" s="1" customFormat="1" ht="15" customHeight="1">
      <c r="B134" s="279"/>
      <c r="C134" s="236" t="s">
        <v>450</v>
      </c>
      <c r="D134" s="236"/>
      <c r="E134" s="236"/>
      <c r="F134" s="257" t="s">
        <v>437</v>
      </c>
      <c r="G134" s="236"/>
      <c r="H134" s="236" t="s">
        <v>471</v>
      </c>
      <c r="I134" s="236" t="s">
        <v>433</v>
      </c>
      <c r="J134" s="236">
        <v>50</v>
      </c>
      <c r="K134" s="282"/>
    </row>
    <row r="135" spans="2:11" s="1" customFormat="1" ht="15" customHeight="1">
      <c r="B135" s="279"/>
      <c r="C135" s="236" t="s">
        <v>456</v>
      </c>
      <c r="D135" s="236"/>
      <c r="E135" s="236"/>
      <c r="F135" s="257" t="s">
        <v>437</v>
      </c>
      <c r="G135" s="236"/>
      <c r="H135" s="236" t="s">
        <v>471</v>
      </c>
      <c r="I135" s="236" t="s">
        <v>433</v>
      </c>
      <c r="J135" s="236">
        <v>50</v>
      </c>
      <c r="K135" s="282"/>
    </row>
    <row r="136" spans="2:11" s="1" customFormat="1" ht="15" customHeight="1">
      <c r="B136" s="279"/>
      <c r="C136" s="236" t="s">
        <v>458</v>
      </c>
      <c r="D136" s="236"/>
      <c r="E136" s="236"/>
      <c r="F136" s="257" t="s">
        <v>437</v>
      </c>
      <c r="G136" s="236"/>
      <c r="H136" s="236" t="s">
        <v>471</v>
      </c>
      <c r="I136" s="236" t="s">
        <v>433</v>
      </c>
      <c r="J136" s="236">
        <v>50</v>
      </c>
      <c r="K136" s="282"/>
    </row>
    <row r="137" spans="2:11" s="1" customFormat="1" ht="15" customHeight="1">
      <c r="B137" s="279"/>
      <c r="C137" s="236" t="s">
        <v>459</v>
      </c>
      <c r="D137" s="236"/>
      <c r="E137" s="236"/>
      <c r="F137" s="257" t="s">
        <v>437</v>
      </c>
      <c r="G137" s="236"/>
      <c r="H137" s="236" t="s">
        <v>484</v>
      </c>
      <c r="I137" s="236" t="s">
        <v>433</v>
      </c>
      <c r="J137" s="236">
        <v>255</v>
      </c>
      <c r="K137" s="282"/>
    </row>
    <row r="138" spans="2:11" s="1" customFormat="1" ht="15" customHeight="1">
      <c r="B138" s="279"/>
      <c r="C138" s="236" t="s">
        <v>461</v>
      </c>
      <c r="D138" s="236"/>
      <c r="E138" s="236"/>
      <c r="F138" s="257" t="s">
        <v>431</v>
      </c>
      <c r="G138" s="236"/>
      <c r="H138" s="236" t="s">
        <v>485</v>
      </c>
      <c r="I138" s="236" t="s">
        <v>463</v>
      </c>
      <c r="J138" s="236"/>
      <c r="K138" s="282"/>
    </row>
    <row r="139" spans="2:11" s="1" customFormat="1" ht="15" customHeight="1">
      <c r="B139" s="279"/>
      <c r="C139" s="236" t="s">
        <v>464</v>
      </c>
      <c r="D139" s="236"/>
      <c r="E139" s="236"/>
      <c r="F139" s="257" t="s">
        <v>431</v>
      </c>
      <c r="G139" s="236"/>
      <c r="H139" s="236" t="s">
        <v>486</v>
      </c>
      <c r="I139" s="236" t="s">
        <v>466</v>
      </c>
      <c r="J139" s="236"/>
      <c r="K139" s="282"/>
    </row>
    <row r="140" spans="2:11" s="1" customFormat="1" ht="15" customHeight="1">
      <c r="B140" s="279"/>
      <c r="C140" s="236" t="s">
        <v>467</v>
      </c>
      <c r="D140" s="236"/>
      <c r="E140" s="236"/>
      <c r="F140" s="257" t="s">
        <v>431</v>
      </c>
      <c r="G140" s="236"/>
      <c r="H140" s="236" t="s">
        <v>467</v>
      </c>
      <c r="I140" s="236" t="s">
        <v>466</v>
      </c>
      <c r="J140" s="236"/>
      <c r="K140" s="282"/>
    </row>
    <row r="141" spans="2:11" s="1" customFormat="1" ht="15" customHeight="1">
      <c r="B141" s="279"/>
      <c r="C141" s="236" t="s">
        <v>37</v>
      </c>
      <c r="D141" s="236"/>
      <c r="E141" s="236"/>
      <c r="F141" s="257" t="s">
        <v>431</v>
      </c>
      <c r="G141" s="236"/>
      <c r="H141" s="236" t="s">
        <v>487</v>
      </c>
      <c r="I141" s="236" t="s">
        <v>466</v>
      </c>
      <c r="J141" s="236"/>
      <c r="K141" s="282"/>
    </row>
    <row r="142" spans="2:11" s="1" customFormat="1" ht="15" customHeight="1">
      <c r="B142" s="279"/>
      <c r="C142" s="236" t="s">
        <v>488</v>
      </c>
      <c r="D142" s="236"/>
      <c r="E142" s="236"/>
      <c r="F142" s="257" t="s">
        <v>431</v>
      </c>
      <c r="G142" s="236"/>
      <c r="H142" s="236" t="s">
        <v>489</v>
      </c>
      <c r="I142" s="236" t="s">
        <v>466</v>
      </c>
      <c r="J142" s="236"/>
      <c r="K142" s="282"/>
    </row>
    <row r="143" spans="2:11" s="1" customFormat="1" ht="15" customHeight="1">
      <c r="B143" s="283"/>
      <c r="C143" s="284"/>
      <c r="D143" s="284"/>
      <c r="E143" s="284"/>
      <c r="F143" s="284"/>
      <c r="G143" s="284"/>
      <c r="H143" s="284"/>
      <c r="I143" s="284"/>
      <c r="J143" s="284"/>
      <c r="K143" s="285"/>
    </row>
    <row r="144" spans="2:11" s="1" customFormat="1" ht="18.75" customHeight="1">
      <c r="B144" s="270"/>
      <c r="C144" s="270"/>
      <c r="D144" s="270"/>
      <c r="E144" s="270"/>
      <c r="F144" s="271"/>
      <c r="G144" s="270"/>
      <c r="H144" s="270"/>
      <c r="I144" s="270"/>
      <c r="J144" s="270"/>
      <c r="K144" s="270"/>
    </row>
    <row r="145" spans="2:11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pans="2:11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pans="2:11" s="1" customFormat="1" ht="45" customHeight="1">
      <c r="B147" s="247"/>
      <c r="C147" s="359" t="s">
        <v>490</v>
      </c>
      <c r="D147" s="359"/>
      <c r="E147" s="359"/>
      <c r="F147" s="359"/>
      <c r="G147" s="359"/>
      <c r="H147" s="359"/>
      <c r="I147" s="359"/>
      <c r="J147" s="359"/>
      <c r="K147" s="248"/>
    </row>
    <row r="148" spans="2:11" s="1" customFormat="1" ht="17.25" customHeight="1">
      <c r="B148" s="247"/>
      <c r="C148" s="249" t="s">
        <v>425</v>
      </c>
      <c r="D148" s="249"/>
      <c r="E148" s="249"/>
      <c r="F148" s="249" t="s">
        <v>426</v>
      </c>
      <c r="G148" s="250"/>
      <c r="H148" s="249" t="s">
        <v>53</v>
      </c>
      <c r="I148" s="249" t="s">
        <v>56</v>
      </c>
      <c r="J148" s="249" t="s">
        <v>427</v>
      </c>
      <c r="K148" s="248"/>
    </row>
    <row r="149" spans="2:11" s="1" customFormat="1" ht="17.25" customHeight="1">
      <c r="B149" s="247"/>
      <c r="C149" s="251" t="s">
        <v>428</v>
      </c>
      <c r="D149" s="251"/>
      <c r="E149" s="251"/>
      <c r="F149" s="252" t="s">
        <v>429</v>
      </c>
      <c r="G149" s="253"/>
      <c r="H149" s="251"/>
      <c r="I149" s="251"/>
      <c r="J149" s="251" t="s">
        <v>430</v>
      </c>
      <c r="K149" s="248"/>
    </row>
    <row r="150" spans="2:11" s="1" customFormat="1" ht="5.25" customHeight="1">
      <c r="B150" s="259"/>
      <c r="C150" s="254"/>
      <c r="D150" s="254"/>
      <c r="E150" s="254"/>
      <c r="F150" s="254"/>
      <c r="G150" s="255"/>
      <c r="H150" s="254"/>
      <c r="I150" s="254"/>
      <c r="J150" s="254"/>
      <c r="K150" s="282"/>
    </row>
    <row r="151" spans="2:11" s="1" customFormat="1" ht="15" customHeight="1">
      <c r="B151" s="259"/>
      <c r="C151" s="286" t="s">
        <v>434</v>
      </c>
      <c r="D151" s="236"/>
      <c r="E151" s="236"/>
      <c r="F151" s="287" t="s">
        <v>431</v>
      </c>
      <c r="G151" s="236"/>
      <c r="H151" s="286" t="s">
        <v>471</v>
      </c>
      <c r="I151" s="286" t="s">
        <v>433</v>
      </c>
      <c r="J151" s="286">
        <v>120</v>
      </c>
      <c r="K151" s="282"/>
    </row>
    <row r="152" spans="2:11" s="1" customFormat="1" ht="15" customHeight="1">
      <c r="B152" s="259"/>
      <c r="C152" s="286" t="s">
        <v>480</v>
      </c>
      <c r="D152" s="236"/>
      <c r="E152" s="236"/>
      <c r="F152" s="287" t="s">
        <v>431</v>
      </c>
      <c r="G152" s="236"/>
      <c r="H152" s="286" t="s">
        <v>491</v>
      </c>
      <c r="I152" s="286" t="s">
        <v>433</v>
      </c>
      <c r="J152" s="286" t="s">
        <v>482</v>
      </c>
      <c r="K152" s="282"/>
    </row>
    <row r="153" spans="2:11" s="1" customFormat="1" ht="15" customHeight="1">
      <c r="B153" s="259"/>
      <c r="C153" s="286" t="s">
        <v>83</v>
      </c>
      <c r="D153" s="236"/>
      <c r="E153" s="236"/>
      <c r="F153" s="287" t="s">
        <v>431</v>
      </c>
      <c r="G153" s="236"/>
      <c r="H153" s="286" t="s">
        <v>492</v>
      </c>
      <c r="I153" s="286" t="s">
        <v>433</v>
      </c>
      <c r="J153" s="286" t="s">
        <v>482</v>
      </c>
      <c r="K153" s="282"/>
    </row>
    <row r="154" spans="2:11" s="1" customFormat="1" ht="15" customHeight="1">
      <c r="B154" s="259"/>
      <c r="C154" s="286" t="s">
        <v>436</v>
      </c>
      <c r="D154" s="236"/>
      <c r="E154" s="236"/>
      <c r="F154" s="287" t="s">
        <v>437</v>
      </c>
      <c r="G154" s="236"/>
      <c r="H154" s="286" t="s">
        <v>471</v>
      </c>
      <c r="I154" s="286" t="s">
        <v>433</v>
      </c>
      <c r="J154" s="286">
        <v>50</v>
      </c>
      <c r="K154" s="282"/>
    </row>
    <row r="155" spans="2:11" s="1" customFormat="1" ht="15" customHeight="1">
      <c r="B155" s="259"/>
      <c r="C155" s="286" t="s">
        <v>439</v>
      </c>
      <c r="D155" s="236"/>
      <c r="E155" s="236"/>
      <c r="F155" s="287" t="s">
        <v>431</v>
      </c>
      <c r="G155" s="236"/>
      <c r="H155" s="286" t="s">
        <v>471</v>
      </c>
      <c r="I155" s="286" t="s">
        <v>441</v>
      </c>
      <c r="J155" s="286"/>
      <c r="K155" s="282"/>
    </row>
    <row r="156" spans="2:11" s="1" customFormat="1" ht="15" customHeight="1">
      <c r="B156" s="259"/>
      <c r="C156" s="286" t="s">
        <v>450</v>
      </c>
      <c r="D156" s="236"/>
      <c r="E156" s="236"/>
      <c r="F156" s="287" t="s">
        <v>437</v>
      </c>
      <c r="G156" s="236"/>
      <c r="H156" s="286" t="s">
        <v>471</v>
      </c>
      <c r="I156" s="286" t="s">
        <v>433</v>
      </c>
      <c r="J156" s="286">
        <v>50</v>
      </c>
      <c r="K156" s="282"/>
    </row>
    <row r="157" spans="2:11" s="1" customFormat="1" ht="15" customHeight="1">
      <c r="B157" s="259"/>
      <c r="C157" s="286" t="s">
        <v>458</v>
      </c>
      <c r="D157" s="236"/>
      <c r="E157" s="236"/>
      <c r="F157" s="287" t="s">
        <v>437</v>
      </c>
      <c r="G157" s="236"/>
      <c r="H157" s="286" t="s">
        <v>471</v>
      </c>
      <c r="I157" s="286" t="s">
        <v>433</v>
      </c>
      <c r="J157" s="286">
        <v>50</v>
      </c>
      <c r="K157" s="282"/>
    </row>
    <row r="158" spans="2:11" s="1" customFormat="1" ht="15" customHeight="1">
      <c r="B158" s="259"/>
      <c r="C158" s="286" t="s">
        <v>456</v>
      </c>
      <c r="D158" s="236"/>
      <c r="E158" s="236"/>
      <c r="F158" s="287" t="s">
        <v>437</v>
      </c>
      <c r="G158" s="236"/>
      <c r="H158" s="286" t="s">
        <v>471</v>
      </c>
      <c r="I158" s="286" t="s">
        <v>433</v>
      </c>
      <c r="J158" s="286">
        <v>50</v>
      </c>
      <c r="K158" s="282"/>
    </row>
    <row r="159" spans="2:11" s="1" customFormat="1" ht="15" customHeight="1">
      <c r="B159" s="259"/>
      <c r="C159" s="286" t="s">
        <v>101</v>
      </c>
      <c r="D159" s="236"/>
      <c r="E159" s="236"/>
      <c r="F159" s="287" t="s">
        <v>431</v>
      </c>
      <c r="G159" s="236"/>
      <c r="H159" s="286" t="s">
        <v>493</v>
      </c>
      <c r="I159" s="286" t="s">
        <v>433</v>
      </c>
      <c r="J159" s="286" t="s">
        <v>494</v>
      </c>
      <c r="K159" s="282"/>
    </row>
    <row r="160" spans="2:11" s="1" customFormat="1" ht="15" customHeight="1">
      <c r="B160" s="259"/>
      <c r="C160" s="286" t="s">
        <v>495</v>
      </c>
      <c r="D160" s="236"/>
      <c r="E160" s="236"/>
      <c r="F160" s="287" t="s">
        <v>431</v>
      </c>
      <c r="G160" s="236"/>
      <c r="H160" s="286" t="s">
        <v>496</v>
      </c>
      <c r="I160" s="286" t="s">
        <v>466</v>
      </c>
      <c r="J160" s="286"/>
      <c r="K160" s="282"/>
    </row>
    <row r="161" spans="2:11" s="1" customFormat="1" ht="15" customHeight="1">
      <c r="B161" s="288"/>
      <c r="C161" s="268"/>
      <c r="D161" s="268"/>
      <c r="E161" s="268"/>
      <c r="F161" s="268"/>
      <c r="G161" s="268"/>
      <c r="H161" s="268"/>
      <c r="I161" s="268"/>
      <c r="J161" s="268"/>
      <c r="K161" s="289"/>
    </row>
    <row r="162" spans="2:11" s="1" customFormat="1" ht="18.75" customHeight="1">
      <c r="B162" s="270"/>
      <c r="C162" s="280"/>
      <c r="D162" s="280"/>
      <c r="E162" s="280"/>
      <c r="F162" s="290"/>
      <c r="G162" s="280"/>
      <c r="H162" s="280"/>
      <c r="I162" s="280"/>
      <c r="J162" s="280"/>
      <c r="K162" s="270"/>
    </row>
    <row r="163" spans="2:11" s="1" customFormat="1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spans="2:11" s="1" customFormat="1" ht="7.5" customHeight="1">
      <c r="B164" s="225"/>
      <c r="C164" s="226"/>
      <c r="D164" s="226"/>
      <c r="E164" s="226"/>
      <c r="F164" s="226"/>
      <c r="G164" s="226"/>
      <c r="H164" s="226"/>
      <c r="I164" s="226"/>
      <c r="J164" s="226"/>
      <c r="K164" s="227"/>
    </row>
    <row r="165" spans="2:11" s="1" customFormat="1" ht="45" customHeight="1">
      <c r="B165" s="228"/>
      <c r="C165" s="360" t="s">
        <v>497</v>
      </c>
      <c r="D165" s="360"/>
      <c r="E165" s="360"/>
      <c r="F165" s="360"/>
      <c r="G165" s="360"/>
      <c r="H165" s="360"/>
      <c r="I165" s="360"/>
      <c r="J165" s="360"/>
      <c r="K165" s="229"/>
    </row>
    <row r="166" spans="2:11" s="1" customFormat="1" ht="17.25" customHeight="1">
      <c r="B166" s="228"/>
      <c r="C166" s="249" t="s">
        <v>425</v>
      </c>
      <c r="D166" s="249"/>
      <c r="E166" s="249"/>
      <c r="F166" s="249" t="s">
        <v>426</v>
      </c>
      <c r="G166" s="291"/>
      <c r="H166" s="292" t="s">
        <v>53</v>
      </c>
      <c r="I166" s="292" t="s">
        <v>56</v>
      </c>
      <c r="J166" s="249" t="s">
        <v>427</v>
      </c>
      <c r="K166" s="229"/>
    </row>
    <row r="167" spans="2:11" s="1" customFormat="1" ht="17.25" customHeight="1">
      <c r="B167" s="230"/>
      <c r="C167" s="251" t="s">
        <v>428</v>
      </c>
      <c r="D167" s="251"/>
      <c r="E167" s="251"/>
      <c r="F167" s="252" t="s">
        <v>429</v>
      </c>
      <c r="G167" s="293"/>
      <c r="H167" s="294"/>
      <c r="I167" s="294"/>
      <c r="J167" s="251" t="s">
        <v>430</v>
      </c>
      <c r="K167" s="231"/>
    </row>
    <row r="168" spans="2:11" s="1" customFormat="1" ht="5.25" customHeight="1">
      <c r="B168" s="259"/>
      <c r="C168" s="254"/>
      <c r="D168" s="254"/>
      <c r="E168" s="254"/>
      <c r="F168" s="254"/>
      <c r="G168" s="255"/>
      <c r="H168" s="254"/>
      <c r="I168" s="254"/>
      <c r="J168" s="254"/>
      <c r="K168" s="282"/>
    </row>
    <row r="169" spans="2:11" s="1" customFormat="1" ht="15" customHeight="1">
      <c r="B169" s="259"/>
      <c r="C169" s="236" t="s">
        <v>434</v>
      </c>
      <c r="D169" s="236"/>
      <c r="E169" s="236"/>
      <c r="F169" s="257" t="s">
        <v>431</v>
      </c>
      <c r="G169" s="236"/>
      <c r="H169" s="236" t="s">
        <v>471</v>
      </c>
      <c r="I169" s="236" t="s">
        <v>433</v>
      </c>
      <c r="J169" s="236">
        <v>120</v>
      </c>
      <c r="K169" s="282"/>
    </row>
    <row r="170" spans="2:11" s="1" customFormat="1" ht="15" customHeight="1">
      <c r="B170" s="259"/>
      <c r="C170" s="236" t="s">
        <v>480</v>
      </c>
      <c r="D170" s="236"/>
      <c r="E170" s="236"/>
      <c r="F170" s="257" t="s">
        <v>431</v>
      </c>
      <c r="G170" s="236"/>
      <c r="H170" s="236" t="s">
        <v>481</v>
      </c>
      <c r="I170" s="236" t="s">
        <v>433</v>
      </c>
      <c r="J170" s="236" t="s">
        <v>482</v>
      </c>
      <c r="K170" s="282"/>
    </row>
    <row r="171" spans="2:11" s="1" customFormat="1" ht="15" customHeight="1">
      <c r="B171" s="259"/>
      <c r="C171" s="236" t="s">
        <v>83</v>
      </c>
      <c r="D171" s="236"/>
      <c r="E171" s="236"/>
      <c r="F171" s="257" t="s">
        <v>431</v>
      </c>
      <c r="G171" s="236"/>
      <c r="H171" s="236" t="s">
        <v>498</v>
      </c>
      <c r="I171" s="236" t="s">
        <v>433</v>
      </c>
      <c r="J171" s="236" t="s">
        <v>482</v>
      </c>
      <c r="K171" s="282"/>
    </row>
    <row r="172" spans="2:11" s="1" customFormat="1" ht="15" customHeight="1">
      <c r="B172" s="259"/>
      <c r="C172" s="236" t="s">
        <v>436</v>
      </c>
      <c r="D172" s="236"/>
      <c r="E172" s="236"/>
      <c r="F172" s="257" t="s">
        <v>437</v>
      </c>
      <c r="G172" s="236"/>
      <c r="H172" s="236" t="s">
        <v>498</v>
      </c>
      <c r="I172" s="236" t="s">
        <v>433</v>
      </c>
      <c r="J172" s="236">
        <v>50</v>
      </c>
      <c r="K172" s="282"/>
    </row>
    <row r="173" spans="2:11" s="1" customFormat="1" ht="15" customHeight="1">
      <c r="B173" s="259"/>
      <c r="C173" s="236" t="s">
        <v>439</v>
      </c>
      <c r="D173" s="236"/>
      <c r="E173" s="236"/>
      <c r="F173" s="257" t="s">
        <v>431</v>
      </c>
      <c r="G173" s="236"/>
      <c r="H173" s="236" t="s">
        <v>498</v>
      </c>
      <c r="I173" s="236" t="s">
        <v>441</v>
      </c>
      <c r="J173" s="236"/>
      <c r="K173" s="282"/>
    </row>
    <row r="174" spans="2:11" s="1" customFormat="1" ht="15" customHeight="1">
      <c r="B174" s="259"/>
      <c r="C174" s="236" t="s">
        <v>450</v>
      </c>
      <c r="D174" s="236"/>
      <c r="E174" s="236"/>
      <c r="F174" s="257" t="s">
        <v>437</v>
      </c>
      <c r="G174" s="236"/>
      <c r="H174" s="236" t="s">
        <v>498</v>
      </c>
      <c r="I174" s="236" t="s">
        <v>433</v>
      </c>
      <c r="J174" s="236">
        <v>50</v>
      </c>
      <c r="K174" s="282"/>
    </row>
    <row r="175" spans="2:11" s="1" customFormat="1" ht="15" customHeight="1">
      <c r="B175" s="259"/>
      <c r="C175" s="236" t="s">
        <v>458</v>
      </c>
      <c r="D175" s="236"/>
      <c r="E175" s="236"/>
      <c r="F175" s="257" t="s">
        <v>437</v>
      </c>
      <c r="G175" s="236"/>
      <c r="H175" s="236" t="s">
        <v>498</v>
      </c>
      <c r="I175" s="236" t="s">
        <v>433</v>
      </c>
      <c r="J175" s="236">
        <v>50</v>
      </c>
      <c r="K175" s="282"/>
    </row>
    <row r="176" spans="2:11" s="1" customFormat="1" ht="15" customHeight="1">
      <c r="B176" s="259"/>
      <c r="C176" s="236" t="s">
        <v>456</v>
      </c>
      <c r="D176" s="236"/>
      <c r="E176" s="236"/>
      <c r="F176" s="257" t="s">
        <v>437</v>
      </c>
      <c r="G176" s="236"/>
      <c r="H176" s="236" t="s">
        <v>498</v>
      </c>
      <c r="I176" s="236" t="s">
        <v>433</v>
      </c>
      <c r="J176" s="236">
        <v>50</v>
      </c>
      <c r="K176" s="282"/>
    </row>
    <row r="177" spans="2:11" s="1" customFormat="1" ht="15" customHeight="1">
      <c r="B177" s="259"/>
      <c r="C177" s="236" t="s">
        <v>109</v>
      </c>
      <c r="D177" s="236"/>
      <c r="E177" s="236"/>
      <c r="F177" s="257" t="s">
        <v>431</v>
      </c>
      <c r="G177" s="236"/>
      <c r="H177" s="236" t="s">
        <v>499</v>
      </c>
      <c r="I177" s="236" t="s">
        <v>500</v>
      </c>
      <c r="J177" s="236"/>
      <c r="K177" s="282"/>
    </row>
    <row r="178" spans="2:11" s="1" customFormat="1" ht="15" customHeight="1">
      <c r="B178" s="259"/>
      <c r="C178" s="236" t="s">
        <v>56</v>
      </c>
      <c r="D178" s="236"/>
      <c r="E178" s="236"/>
      <c r="F178" s="257" t="s">
        <v>431</v>
      </c>
      <c r="G178" s="236"/>
      <c r="H178" s="236" t="s">
        <v>501</v>
      </c>
      <c r="I178" s="236" t="s">
        <v>502</v>
      </c>
      <c r="J178" s="236">
        <v>1</v>
      </c>
      <c r="K178" s="282"/>
    </row>
    <row r="179" spans="2:11" s="1" customFormat="1" ht="15" customHeight="1">
      <c r="B179" s="259"/>
      <c r="C179" s="236" t="s">
        <v>52</v>
      </c>
      <c r="D179" s="236"/>
      <c r="E179" s="236"/>
      <c r="F179" s="257" t="s">
        <v>431</v>
      </c>
      <c r="G179" s="236"/>
      <c r="H179" s="236" t="s">
        <v>503</v>
      </c>
      <c r="I179" s="236" t="s">
        <v>433</v>
      </c>
      <c r="J179" s="236">
        <v>20</v>
      </c>
      <c r="K179" s="282"/>
    </row>
    <row r="180" spans="2:11" s="1" customFormat="1" ht="15" customHeight="1">
      <c r="B180" s="259"/>
      <c r="C180" s="236" t="s">
        <v>53</v>
      </c>
      <c r="D180" s="236"/>
      <c r="E180" s="236"/>
      <c r="F180" s="257" t="s">
        <v>431</v>
      </c>
      <c r="G180" s="236"/>
      <c r="H180" s="236" t="s">
        <v>504</v>
      </c>
      <c r="I180" s="236" t="s">
        <v>433</v>
      </c>
      <c r="J180" s="236">
        <v>255</v>
      </c>
      <c r="K180" s="282"/>
    </row>
    <row r="181" spans="2:11" s="1" customFormat="1" ht="15" customHeight="1">
      <c r="B181" s="259"/>
      <c r="C181" s="236" t="s">
        <v>110</v>
      </c>
      <c r="D181" s="236"/>
      <c r="E181" s="236"/>
      <c r="F181" s="257" t="s">
        <v>431</v>
      </c>
      <c r="G181" s="236"/>
      <c r="H181" s="236" t="s">
        <v>395</v>
      </c>
      <c r="I181" s="236" t="s">
        <v>433</v>
      </c>
      <c r="J181" s="236">
        <v>10</v>
      </c>
      <c r="K181" s="282"/>
    </row>
    <row r="182" spans="2:11" s="1" customFormat="1" ht="15" customHeight="1">
      <c r="B182" s="259"/>
      <c r="C182" s="236" t="s">
        <v>111</v>
      </c>
      <c r="D182" s="236"/>
      <c r="E182" s="236"/>
      <c r="F182" s="257" t="s">
        <v>431</v>
      </c>
      <c r="G182" s="236"/>
      <c r="H182" s="236" t="s">
        <v>505</v>
      </c>
      <c r="I182" s="236" t="s">
        <v>466</v>
      </c>
      <c r="J182" s="236"/>
      <c r="K182" s="282"/>
    </row>
    <row r="183" spans="2:11" s="1" customFormat="1" ht="15" customHeight="1">
      <c r="B183" s="259"/>
      <c r="C183" s="236" t="s">
        <v>506</v>
      </c>
      <c r="D183" s="236"/>
      <c r="E183" s="236"/>
      <c r="F183" s="257" t="s">
        <v>431</v>
      </c>
      <c r="G183" s="236"/>
      <c r="H183" s="236" t="s">
        <v>507</v>
      </c>
      <c r="I183" s="236" t="s">
        <v>466</v>
      </c>
      <c r="J183" s="236"/>
      <c r="K183" s="282"/>
    </row>
    <row r="184" spans="2:11" s="1" customFormat="1" ht="15" customHeight="1">
      <c r="B184" s="259"/>
      <c r="C184" s="236" t="s">
        <v>495</v>
      </c>
      <c r="D184" s="236"/>
      <c r="E184" s="236"/>
      <c r="F184" s="257" t="s">
        <v>431</v>
      </c>
      <c r="G184" s="236"/>
      <c r="H184" s="236" t="s">
        <v>508</v>
      </c>
      <c r="I184" s="236" t="s">
        <v>466</v>
      </c>
      <c r="J184" s="236"/>
      <c r="K184" s="282"/>
    </row>
    <row r="185" spans="2:11" s="1" customFormat="1" ht="15" customHeight="1">
      <c r="B185" s="259"/>
      <c r="C185" s="236" t="s">
        <v>113</v>
      </c>
      <c r="D185" s="236"/>
      <c r="E185" s="236"/>
      <c r="F185" s="257" t="s">
        <v>437</v>
      </c>
      <c r="G185" s="236"/>
      <c r="H185" s="236" t="s">
        <v>509</v>
      </c>
      <c r="I185" s="236" t="s">
        <v>433</v>
      </c>
      <c r="J185" s="236">
        <v>50</v>
      </c>
      <c r="K185" s="282"/>
    </row>
    <row r="186" spans="2:11" s="1" customFormat="1" ht="15" customHeight="1">
      <c r="B186" s="259"/>
      <c r="C186" s="236" t="s">
        <v>510</v>
      </c>
      <c r="D186" s="236"/>
      <c r="E186" s="236"/>
      <c r="F186" s="257" t="s">
        <v>437</v>
      </c>
      <c r="G186" s="236"/>
      <c r="H186" s="236" t="s">
        <v>511</v>
      </c>
      <c r="I186" s="236" t="s">
        <v>512</v>
      </c>
      <c r="J186" s="236"/>
      <c r="K186" s="282"/>
    </row>
    <row r="187" spans="2:11" s="1" customFormat="1" ht="15" customHeight="1">
      <c r="B187" s="259"/>
      <c r="C187" s="236" t="s">
        <v>513</v>
      </c>
      <c r="D187" s="236"/>
      <c r="E187" s="236"/>
      <c r="F187" s="257" t="s">
        <v>437</v>
      </c>
      <c r="G187" s="236"/>
      <c r="H187" s="236" t="s">
        <v>514</v>
      </c>
      <c r="I187" s="236" t="s">
        <v>512</v>
      </c>
      <c r="J187" s="236"/>
      <c r="K187" s="282"/>
    </row>
    <row r="188" spans="2:11" s="1" customFormat="1" ht="15" customHeight="1">
      <c r="B188" s="259"/>
      <c r="C188" s="236" t="s">
        <v>515</v>
      </c>
      <c r="D188" s="236"/>
      <c r="E188" s="236"/>
      <c r="F188" s="257" t="s">
        <v>437</v>
      </c>
      <c r="G188" s="236"/>
      <c r="H188" s="236" t="s">
        <v>516</v>
      </c>
      <c r="I188" s="236" t="s">
        <v>512</v>
      </c>
      <c r="J188" s="236"/>
      <c r="K188" s="282"/>
    </row>
    <row r="189" spans="2:11" s="1" customFormat="1" ht="15" customHeight="1">
      <c r="B189" s="259"/>
      <c r="C189" s="295" t="s">
        <v>517</v>
      </c>
      <c r="D189" s="236"/>
      <c r="E189" s="236"/>
      <c r="F189" s="257" t="s">
        <v>437</v>
      </c>
      <c r="G189" s="236"/>
      <c r="H189" s="236" t="s">
        <v>518</v>
      </c>
      <c r="I189" s="236" t="s">
        <v>519</v>
      </c>
      <c r="J189" s="296" t="s">
        <v>520</v>
      </c>
      <c r="K189" s="282"/>
    </row>
    <row r="190" spans="2:11" s="1" customFormat="1" ht="15" customHeight="1">
      <c r="B190" s="259"/>
      <c r="C190" s="295" t="s">
        <v>41</v>
      </c>
      <c r="D190" s="236"/>
      <c r="E190" s="236"/>
      <c r="F190" s="257" t="s">
        <v>431</v>
      </c>
      <c r="G190" s="236"/>
      <c r="H190" s="233" t="s">
        <v>521</v>
      </c>
      <c r="I190" s="236" t="s">
        <v>522</v>
      </c>
      <c r="J190" s="236"/>
      <c r="K190" s="282"/>
    </row>
    <row r="191" spans="2:11" s="1" customFormat="1" ht="15" customHeight="1">
      <c r="B191" s="259"/>
      <c r="C191" s="295" t="s">
        <v>523</v>
      </c>
      <c r="D191" s="236"/>
      <c r="E191" s="236"/>
      <c r="F191" s="257" t="s">
        <v>431</v>
      </c>
      <c r="G191" s="236"/>
      <c r="H191" s="236" t="s">
        <v>524</v>
      </c>
      <c r="I191" s="236" t="s">
        <v>466</v>
      </c>
      <c r="J191" s="236"/>
      <c r="K191" s="282"/>
    </row>
    <row r="192" spans="2:11" s="1" customFormat="1" ht="15" customHeight="1">
      <c r="B192" s="259"/>
      <c r="C192" s="295" t="s">
        <v>525</v>
      </c>
      <c r="D192" s="236"/>
      <c r="E192" s="236"/>
      <c r="F192" s="257" t="s">
        <v>431</v>
      </c>
      <c r="G192" s="236"/>
      <c r="H192" s="236" t="s">
        <v>526</v>
      </c>
      <c r="I192" s="236" t="s">
        <v>466</v>
      </c>
      <c r="J192" s="236"/>
      <c r="K192" s="282"/>
    </row>
    <row r="193" spans="2:11" s="1" customFormat="1" ht="15" customHeight="1">
      <c r="B193" s="259"/>
      <c r="C193" s="295" t="s">
        <v>527</v>
      </c>
      <c r="D193" s="236"/>
      <c r="E193" s="236"/>
      <c r="F193" s="257" t="s">
        <v>437</v>
      </c>
      <c r="G193" s="236"/>
      <c r="H193" s="236" t="s">
        <v>528</v>
      </c>
      <c r="I193" s="236" t="s">
        <v>466</v>
      </c>
      <c r="J193" s="236"/>
      <c r="K193" s="282"/>
    </row>
    <row r="194" spans="2:11" s="1" customFormat="1" ht="15" customHeight="1">
      <c r="B194" s="288"/>
      <c r="C194" s="297"/>
      <c r="D194" s="268"/>
      <c r="E194" s="268"/>
      <c r="F194" s="268"/>
      <c r="G194" s="268"/>
      <c r="H194" s="268"/>
      <c r="I194" s="268"/>
      <c r="J194" s="268"/>
      <c r="K194" s="289"/>
    </row>
    <row r="195" spans="2:11" s="1" customFormat="1" ht="18.75" customHeight="1">
      <c r="B195" s="270"/>
      <c r="C195" s="280"/>
      <c r="D195" s="280"/>
      <c r="E195" s="280"/>
      <c r="F195" s="290"/>
      <c r="G195" s="280"/>
      <c r="H195" s="280"/>
      <c r="I195" s="280"/>
      <c r="J195" s="280"/>
      <c r="K195" s="270"/>
    </row>
    <row r="196" spans="2:11" s="1" customFormat="1" ht="18.75" customHeight="1">
      <c r="B196" s="270"/>
      <c r="C196" s="280"/>
      <c r="D196" s="280"/>
      <c r="E196" s="280"/>
      <c r="F196" s="290"/>
      <c r="G196" s="280"/>
      <c r="H196" s="280"/>
      <c r="I196" s="280"/>
      <c r="J196" s="280"/>
      <c r="K196" s="270"/>
    </row>
    <row r="197" spans="2:11" s="1" customFormat="1" ht="18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</row>
    <row r="198" spans="2:11" s="1" customFormat="1" ht="12">
      <c r="B198" s="225"/>
      <c r="C198" s="226"/>
      <c r="D198" s="226"/>
      <c r="E198" s="226"/>
      <c r="F198" s="226"/>
      <c r="G198" s="226"/>
      <c r="H198" s="226"/>
      <c r="I198" s="226"/>
      <c r="J198" s="226"/>
      <c r="K198" s="227"/>
    </row>
    <row r="199" spans="2:11" s="1" customFormat="1" ht="22.2">
      <c r="B199" s="228"/>
      <c r="C199" s="360" t="s">
        <v>529</v>
      </c>
      <c r="D199" s="360"/>
      <c r="E199" s="360"/>
      <c r="F199" s="360"/>
      <c r="G199" s="360"/>
      <c r="H199" s="360"/>
      <c r="I199" s="360"/>
      <c r="J199" s="360"/>
      <c r="K199" s="229"/>
    </row>
    <row r="200" spans="2:11" s="1" customFormat="1" ht="25.5" customHeight="1">
      <c r="B200" s="228"/>
      <c r="C200" s="298" t="s">
        <v>530</v>
      </c>
      <c r="D200" s="298"/>
      <c r="E200" s="298"/>
      <c r="F200" s="298" t="s">
        <v>531</v>
      </c>
      <c r="G200" s="299"/>
      <c r="H200" s="361" t="s">
        <v>532</v>
      </c>
      <c r="I200" s="361"/>
      <c r="J200" s="361"/>
      <c r="K200" s="229"/>
    </row>
    <row r="201" spans="2:11" s="1" customFormat="1" ht="5.25" customHeight="1">
      <c r="B201" s="259"/>
      <c r="C201" s="254"/>
      <c r="D201" s="254"/>
      <c r="E201" s="254"/>
      <c r="F201" s="254"/>
      <c r="G201" s="280"/>
      <c r="H201" s="254"/>
      <c r="I201" s="254"/>
      <c r="J201" s="254"/>
      <c r="K201" s="282"/>
    </row>
    <row r="202" spans="2:11" s="1" customFormat="1" ht="15" customHeight="1">
      <c r="B202" s="259"/>
      <c r="C202" s="236" t="s">
        <v>522</v>
      </c>
      <c r="D202" s="236"/>
      <c r="E202" s="236"/>
      <c r="F202" s="257" t="s">
        <v>42</v>
      </c>
      <c r="G202" s="236"/>
      <c r="H202" s="362" t="s">
        <v>533</v>
      </c>
      <c r="I202" s="362"/>
      <c r="J202" s="362"/>
      <c r="K202" s="282"/>
    </row>
    <row r="203" spans="2:11" s="1" customFormat="1" ht="15" customHeight="1">
      <c r="B203" s="259"/>
      <c r="C203" s="236"/>
      <c r="D203" s="236"/>
      <c r="E203" s="236"/>
      <c r="F203" s="257" t="s">
        <v>43</v>
      </c>
      <c r="G203" s="236"/>
      <c r="H203" s="362" t="s">
        <v>534</v>
      </c>
      <c r="I203" s="362"/>
      <c r="J203" s="362"/>
      <c r="K203" s="282"/>
    </row>
    <row r="204" spans="2:11" s="1" customFormat="1" ht="15" customHeight="1">
      <c r="B204" s="259"/>
      <c r="C204" s="236"/>
      <c r="D204" s="236"/>
      <c r="E204" s="236"/>
      <c r="F204" s="257" t="s">
        <v>46</v>
      </c>
      <c r="G204" s="236"/>
      <c r="H204" s="362" t="s">
        <v>535</v>
      </c>
      <c r="I204" s="362"/>
      <c r="J204" s="362"/>
      <c r="K204" s="282"/>
    </row>
    <row r="205" spans="2:11" s="1" customFormat="1" ht="15" customHeight="1">
      <c r="B205" s="259"/>
      <c r="C205" s="236"/>
      <c r="D205" s="236"/>
      <c r="E205" s="236"/>
      <c r="F205" s="257" t="s">
        <v>44</v>
      </c>
      <c r="G205" s="236"/>
      <c r="H205" s="362" t="s">
        <v>536</v>
      </c>
      <c r="I205" s="362"/>
      <c r="J205" s="362"/>
      <c r="K205" s="282"/>
    </row>
    <row r="206" spans="2:11" s="1" customFormat="1" ht="15" customHeight="1">
      <c r="B206" s="259"/>
      <c r="C206" s="236"/>
      <c r="D206" s="236"/>
      <c r="E206" s="236"/>
      <c r="F206" s="257" t="s">
        <v>45</v>
      </c>
      <c r="G206" s="236"/>
      <c r="H206" s="362" t="s">
        <v>537</v>
      </c>
      <c r="I206" s="362"/>
      <c r="J206" s="362"/>
      <c r="K206" s="282"/>
    </row>
    <row r="207" spans="2:11" s="1" customFormat="1" ht="15" customHeight="1">
      <c r="B207" s="259"/>
      <c r="C207" s="236"/>
      <c r="D207" s="236"/>
      <c r="E207" s="236"/>
      <c r="F207" s="257"/>
      <c r="G207" s="236"/>
      <c r="H207" s="236"/>
      <c r="I207" s="236"/>
      <c r="J207" s="236"/>
      <c r="K207" s="282"/>
    </row>
    <row r="208" spans="2:11" s="1" customFormat="1" ht="15" customHeight="1">
      <c r="B208" s="259"/>
      <c r="C208" s="236" t="s">
        <v>478</v>
      </c>
      <c r="D208" s="236"/>
      <c r="E208" s="236"/>
      <c r="F208" s="257" t="s">
        <v>77</v>
      </c>
      <c r="G208" s="236"/>
      <c r="H208" s="362" t="s">
        <v>538</v>
      </c>
      <c r="I208" s="362"/>
      <c r="J208" s="362"/>
      <c r="K208" s="282"/>
    </row>
    <row r="209" spans="2:11" s="1" customFormat="1" ht="15" customHeight="1">
      <c r="B209" s="259"/>
      <c r="C209" s="236"/>
      <c r="D209" s="236"/>
      <c r="E209" s="236"/>
      <c r="F209" s="257" t="s">
        <v>376</v>
      </c>
      <c r="G209" s="236"/>
      <c r="H209" s="362" t="s">
        <v>377</v>
      </c>
      <c r="I209" s="362"/>
      <c r="J209" s="362"/>
      <c r="K209" s="282"/>
    </row>
    <row r="210" spans="2:11" s="1" customFormat="1" ht="15" customHeight="1">
      <c r="B210" s="259"/>
      <c r="C210" s="236"/>
      <c r="D210" s="236"/>
      <c r="E210" s="236"/>
      <c r="F210" s="257" t="s">
        <v>374</v>
      </c>
      <c r="G210" s="236"/>
      <c r="H210" s="362" t="s">
        <v>539</v>
      </c>
      <c r="I210" s="362"/>
      <c r="J210" s="362"/>
      <c r="K210" s="282"/>
    </row>
    <row r="211" spans="2:11" s="1" customFormat="1" ht="15" customHeight="1">
      <c r="B211" s="300"/>
      <c r="C211" s="236"/>
      <c r="D211" s="236"/>
      <c r="E211" s="236"/>
      <c r="F211" s="257" t="s">
        <v>94</v>
      </c>
      <c r="G211" s="295"/>
      <c r="H211" s="363" t="s">
        <v>95</v>
      </c>
      <c r="I211" s="363"/>
      <c r="J211" s="363"/>
      <c r="K211" s="301"/>
    </row>
    <row r="212" spans="2:11" s="1" customFormat="1" ht="15" customHeight="1">
      <c r="B212" s="300"/>
      <c r="C212" s="236"/>
      <c r="D212" s="236"/>
      <c r="E212" s="236"/>
      <c r="F212" s="257" t="s">
        <v>378</v>
      </c>
      <c r="G212" s="295"/>
      <c r="H212" s="363" t="s">
        <v>349</v>
      </c>
      <c r="I212" s="363"/>
      <c r="J212" s="363"/>
      <c r="K212" s="301"/>
    </row>
    <row r="213" spans="2:11" s="1" customFormat="1" ht="15" customHeight="1">
      <c r="B213" s="300"/>
      <c r="C213" s="236"/>
      <c r="D213" s="236"/>
      <c r="E213" s="236"/>
      <c r="F213" s="257"/>
      <c r="G213" s="295"/>
      <c r="H213" s="286"/>
      <c r="I213" s="286"/>
      <c r="J213" s="286"/>
      <c r="K213" s="301"/>
    </row>
    <row r="214" spans="2:11" s="1" customFormat="1" ht="15" customHeight="1">
      <c r="B214" s="300"/>
      <c r="C214" s="236" t="s">
        <v>502</v>
      </c>
      <c r="D214" s="236"/>
      <c r="E214" s="236"/>
      <c r="F214" s="257">
        <v>1</v>
      </c>
      <c r="G214" s="295"/>
      <c r="H214" s="363" t="s">
        <v>540</v>
      </c>
      <c r="I214" s="363"/>
      <c r="J214" s="363"/>
      <c r="K214" s="301"/>
    </row>
    <row r="215" spans="2:11" s="1" customFormat="1" ht="15" customHeight="1">
      <c r="B215" s="300"/>
      <c r="C215" s="236"/>
      <c r="D215" s="236"/>
      <c r="E215" s="236"/>
      <c r="F215" s="257">
        <v>2</v>
      </c>
      <c r="G215" s="295"/>
      <c r="H215" s="363" t="s">
        <v>541</v>
      </c>
      <c r="I215" s="363"/>
      <c r="J215" s="363"/>
      <c r="K215" s="301"/>
    </row>
    <row r="216" spans="2:11" s="1" customFormat="1" ht="15" customHeight="1">
      <c r="B216" s="300"/>
      <c r="C216" s="236"/>
      <c r="D216" s="236"/>
      <c r="E216" s="236"/>
      <c r="F216" s="257">
        <v>3</v>
      </c>
      <c r="G216" s="295"/>
      <c r="H216" s="363" t="s">
        <v>542</v>
      </c>
      <c r="I216" s="363"/>
      <c r="J216" s="363"/>
      <c r="K216" s="301"/>
    </row>
    <row r="217" spans="2:11" s="1" customFormat="1" ht="15" customHeight="1">
      <c r="B217" s="300"/>
      <c r="C217" s="236"/>
      <c r="D217" s="236"/>
      <c r="E217" s="236"/>
      <c r="F217" s="257">
        <v>4</v>
      </c>
      <c r="G217" s="295"/>
      <c r="H217" s="363" t="s">
        <v>543</v>
      </c>
      <c r="I217" s="363"/>
      <c r="J217" s="363"/>
      <c r="K217" s="301"/>
    </row>
    <row r="218" spans="2:11" s="1" customFormat="1" ht="12.75" customHeight="1">
      <c r="B218" s="302"/>
      <c r="C218" s="303"/>
      <c r="D218" s="303"/>
      <c r="E218" s="303"/>
      <c r="F218" s="303"/>
      <c r="G218" s="303"/>
      <c r="H218" s="303"/>
      <c r="I218" s="303"/>
      <c r="J218" s="303"/>
      <c r="K218" s="30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SO-01 - Biokoridor LBK 13...</vt:lpstr>
      <vt:lpstr>SO-01.1. - Následná péče ...</vt:lpstr>
      <vt:lpstr>SO-01.2. - Následná péče ...</vt:lpstr>
      <vt:lpstr>SO-01.3. - Následná péče ...</vt:lpstr>
      <vt:lpstr>VON - Vedlejší a ostatní ...</vt:lpstr>
      <vt:lpstr>Pokyny pro vyplnění</vt:lpstr>
      <vt:lpstr>'Rekapitulace stavby'!Názvy_tisku</vt:lpstr>
      <vt:lpstr>'SO-01 - Biokoridor LBK 13...'!Názvy_tisku</vt:lpstr>
      <vt:lpstr>'SO-01.1. - Následná péče ...'!Názvy_tisku</vt:lpstr>
      <vt:lpstr>'SO-01.2. - Následná péče ...'!Názvy_tisku</vt:lpstr>
      <vt:lpstr>'SO-01.3. - Následná péče ...'!Názvy_tisku</vt:lpstr>
      <vt:lpstr>'VON - Vedlejší a ostatní ...'!Názvy_tisku</vt:lpstr>
      <vt:lpstr>'Pokyny pro vyplnění'!Oblast_tisku</vt:lpstr>
      <vt:lpstr>'Rekapitulace stavby'!Oblast_tisku</vt:lpstr>
      <vt:lpstr>'SO-01 - Biokoridor LBK 13...'!Oblast_tisku</vt:lpstr>
      <vt:lpstr>'SO-01.1. - Následná péče ...'!Oblast_tisku</vt:lpstr>
      <vt:lpstr>'SO-01.2. - Následná péče ...'!Oblast_tisku</vt:lpstr>
      <vt:lpstr>'SO-01.3. - Následná péče 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2020-08-11T10:27:11Z</dcterms:created>
  <dcterms:modified xsi:type="dcterms:W3CDTF">2020-08-11T10:30:48Z</dcterms:modified>
</cp:coreProperties>
</file>